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65296" windowWidth="9270" windowHeight="7440" activeTab="0"/>
  </bookViews>
  <sheets>
    <sheet name="438 1995" sheetId="1" r:id="rId1"/>
  </sheets>
  <definedNames>
    <definedName name="_FiltroDatabase" localSheetId="0" hidden="1">'438 1995'!$A$1:$G$1</definedName>
    <definedName name="_xlnm.Print_Titles" localSheetId="0">'438 1995'!$1:$1</definedName>
  </definedNames>
  <calcPr fullCalcOnLoad="1"/>
</workbook>
</file>

<file path=xl/sharedStrings.xml><?xml version="1.0" encoding="utf-8"?>
<sst xmlns="http://schemas.openxmlformats.org/spreadsheetml/2006/main" count="152" uniqueCount="79">
  <si>
    <t>TITOLO</t>
  </si>
  <si>
    <t>CODICE</t>
  </si>
  <si>
    <t>PROV.</t>
  </si>
  <si>
    <t>RE</t>
  </si>
  <si>
    <t>LOTTO</t>
  </si>
  <si>
    <t>SOGGETTO ATTUATORE</t>
  </si>
  <si>
    <t>IMPORTO FINANZIAMENTO EURO</t>
  </si>
  <si>
    <t>000</t>
  </si>
  <si>
    <t>PC</t>
  </si>
  <si>
    <t>PR</t>
  </si>
  <si>
    <t>BO</t>
  </si>
  <si>
    <t>Servizio Tecnico Bacino Reno</t>
  </si>
  <si>
    <t>MO</t>
  </si>
  <si>
    <t>IMPORTO FINANZIAMENTO Euro Del. G. 3230/95</t>
  </si>
  <si>
    <t>1N1C006</t>
  </si>
  <si>
    <t>1N1A008</t>
  </si>
  <si>
    <t>1N1A009</t>
  </si>
  <si>
    <t>1N1A010</t>
  </si>
  <si>
    <t>1N1A011</t>
  </si>
  <si>
    <t>1N1A012</t>
  </si>
  <si>
    <t>1N1A013</t>
  </si>
  <si>
    <t>1N1A014</t>
  </si>
  <si>
    <t>1N1C015</t>
  </si>
  <si>
    <t>1N1A016</t>
  </si>
  <si>
    <t>1N1A017</t>
  </si>
  <si>
    <t>1N1A018</t>
  </si>
  <si>
    <t>1N1C019</t>
  </si>
  <si>
    <t>1N1A020</t>
  </si>
  <si>
    <t>1N1A021</t>
  </si>
  <si>
    <t>1N1A022</t>
  </si>
  <si>
    <t>1N1C023</t>
  </si>
  <si>
    <t>Comune di Corniglio (PR) Sistemazione dI movimento franoso in località La Lama</t>
  </si>
  <si>
    <t>Comune di Gaggio Montano (BO) Sistemazione di movimento franoso in località Marano</t>
  </si>
  <si>
    <t xml:space="preserve">Comune di Canossa (RE) Sistemazione di movimento franoso interessante gli abitati di Roncovetro-Vedriano                             </t>
  </si>
  <si>
    <t>Comune di Farini (PC) Sistemazione di movimenti franosi e della rete idrografica - sottobacino T. Nure - nelle località di Gallare</t>
  </si>
  <si>
    <t>Comune di Montese (MO) Sistemazione di movimento franoso in località Cà Lazzari - Rio Tagliati - T. Dardagnola e affluenti</t>
  </si>
  <si>
    <t>Comune di Vetto (RE)  Sistemazione di movimento franoso interessante l'abitato di Groppo</t>
  </si>
  <si>
    <t>Comune di Gaggio Montano (BO) - Ulteriori interventi di sistemazione del movimento franoso in località Montecchi di Silla</t>
  </si>
  <si>
    <t>Comune di Pecorara (PC) - Sistemazione dei  versanti e della rete idrografica - sottobacino T.Tidone</t>
  </si>
  <si>
    <t>Comune di Pavullo (MO) - Sistemazione di movimento franoso in frazione di Castagneto</t>
  </si>
  <si>
    <t xml:space="preserve">Comune di Borgo Val di Taro (PR) - Sistemazione di movimento franoso interessante l'abitato di Monticelli </t>
  </si>
  <si>
    <t xml:space="preserve">Comune di Villa Minozzo (RE) - Sistemazione di movimento franoso interessante l'abitato di Lusignana </t>
  </si>
  <si>
    <t>Comune di Vernasca (PC) - Consolidamento del movimento franoso e protezione della zona di accumulo dall'erosione del torrente Ongina - sottobacino T. Arda - in località Mazzoni</t>
  </si>
  <si>
    <t>Comune di Palagano (MO) - Sistemazione di parete ofiolitica e di frana interessante l'abitato di Boccasuolo</t>
  </si>
  <si>
    <t xml:space="preserve">Comune di Tizzano Val Parma (PR) - Sistemazione di movimento franoso interessante la località Moragnano </t>
  </si>
  <si>
    <t>Comune di Morfasso (PC) - Consolidamento dei versanti e della rete idrografica - sottobacino T. Arda - nelle località di Gazzola, Case Bonini, Morfasso Capoluogo</t>
  </si>
  <si>
    <t>Comune di Montese (MO) - Sistemazione di movimento franoso in località Casellina - Torrente Leo</t>
  </si>
  <si>
    <t>Comune di Borgo Val di Taro (PR) - Sistemazione di movimento franoso interessante la località Bastioni di Ostia Parmense</t>
  </si>
  <si>
    <t>Comune di Grizzana Morandi (BO) - Sistemazione di movimento franoso in località Vimignano - Mulino Rizzone</t>
  </si>
  <si>
    <t>Comune di Vezzano (RE) - Sistemazione di movimento franoso interessante l'abitato di Casoletta</t>
  </si>
  <si>
    <t xml:space="preserve">Comune di Marano sul Panaro (MO) - Sistemazione di movimenti franosi interessanti l'abitato di Villabianca </t>
  </si>
  <si>
    <t>Consorzio di Bonifica Reno Palata</t>
  </si>
  <si>
    <t>Provincia di Modena</t>
  </si>
  <si>
    <t>Comunità Montana Alta e media Valle del Reno</t>
  </si>
  <si>
    <t>COORDINAMENTO PROTEZIONE CIVILE</t>
  </si>
  <si>
    <t>PROCEDURA ORDINARIA</t>
  </si>
  <si>
    <t>Comunità Montana Appennino Parma Est</t>
  </si>
  <si>
    <t>Comune di Porretta Terme (BO) - Sistemazione di movimento franoso in loc. Ca' Fazietto</t>
  </si>
  <si>
    <t>Comune di Albareto (PR) Sistemazione di movimento franoso in località Squarci</t>
  </si>
  <si>
    <t>Comune di Baiso (RE) - Sistemazione idrogeologica di dissesti interessanti l'abitato di Cassinago
+ €.413.165,52 L.267/98</t>
  </si>
  <si>
    <t>IMPORTO FINANZIAMENTO Euro Del. G.2156/01</t>
  </si>
  <si>
    <t>IMPORTO FINANZIAMENTO Euro Del. G. 2156/01</t>
  </si>
  <si>
    <t>Comune di Gaggio Montano (BO) - Sistemazione di movimento franoso in località Sassuriano e Molinaccio</t>
  </si>
  <si>
    <t xml:space="preserve">Finanziato con L.341/95 - CIPE 1999  - Del. G.1216/98 </t>
  </si>
  <si>
    <t>Servizio Tecnico Bacini degli Affluenti del Po</t>
  </si>
  <si>
    <t>IMPORTO FINANZIAMENTO ORIGINALE IN LIRE</t>
  </si>
  <si>
    <t>IMPORTO FINANZIAMENTO ORIGINALE IN EURO</t>
  </si>
  <si>
    <t>IMPORTO MODIFICATO SI/NO</t>
  </si>
  <si>
    <t>PECORARA (PC) - Integrazione e completamento di opere trasversali a tutela della stabilità dei versanti nel bacino del torrente Tidone e dell'affluente Tidoncello</t>
  </si>
  <si>
    <t>1ER1098</t>
  </si>
  <si>
    <t>BORGO VAL DI TARO (PR) - Lavori di manutenzione delle opere di regimazione idraulica in località Bastioni di Ostia Parmense e opere di manutenzione e potenziamento della rete idraulica di scolo del vesante su cui risiede il centro abitato di Monticelli</t>
  </si>
  <si>
    <t>BAISO (RE) - Lavori di consolidamento dell'abitato di Cassinago</t>
  </si>
  <si>
    <t>MONTESE (MO) - Lavori di manutenzione e potenziamento delle opere di difesa idraulica sul torrente Leo per la prevenzione dello scalzamento del fenomeno franoso in località Casellina</t>
  </si>
  <si>
    <t>7ER1111</t>
  </si>
  <si>
    <t>1ER1099</t>
  </si>
  <si>
    <t>7ER1112</t>
  </si>
  <si>
    <t>Totale importo finanziamento</t>
  </si>
  <si>
    <r>
      <t>1ER7016</t>
    </r>
    <r>
      <rPr>
        <sz val="10"/>
        <color indexed="17"/>
        <rFont val="Arial"/>
        <family val="2"/>
      </rPr>
      <t xml:space="preserve">              (ex 1N1A024 ex 1R1A003)</t>
    </r>
  </si>
  <si>
    <t>IMPORTO FINANZIAMENTO Euro Del. G. 441/10
(Det. 866/2010)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</si>
</sst>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[$€-2]\ * #,##0.00_-;\-[$€-2]\ * #,##0.00_-;_-[$€-2]\ * &quot;-&quot;??_-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8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7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49" fontId="0" fillId="0" borderId="0" xfId="0" applyNumberForma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vertical="top" wrapText="1"/>
    </xf>
    <xf numFmtId="4" fontId="9" fillId="0" borderId="0" xfId="0" applyNumberFormat="1" applyFont="1" applyBorder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vertical="center"/>
    </xf>
    <xf numFmtId="3" fontId="13" fillId="0" borderId="1" xfId="0" applyNumberFormat="1" applyFont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top" wrapText="1"/>
    </xf>
    <xf numFmtId="49" fontId="15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top" wrapText="1"/>
    </xf>
    <xf numFmtId="3" fontId="7" fillId="0" borderId="0" xfId="0" applyNumberFormat="1" applyFont="1" applyFill="1" applyAlignment="1">
      <alignment vertical="top" wrapText="1"/>
    </xf>
    <xf numFmtId="4" fontId="9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10" fillId="2" borderId="0" xfId="0" applyFont="1" applyFill="1" applyBorder="1" applyAlignment="1">
      <alignment horizontal="center" vertical="top" wrapText="1"/>
    </xf>
    <xf numFmtId="49" fontId="10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justify" vertical="top" wrapText="1"/>
    </xf>
    <xf numFmtId="0" fontId="0" fillId="2" borderId="0" xfId="0" applyFont="1" applyFill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3" fontId="7" fillId="2" borderId="0" xfId="0" applyNumberFormat="1" applyFont="1" applyFill="1" applyAlignment="1">
      <alignment vertical="top" wrapText="1"/>
    </xf>
    <xf numFmtId="4" fontId="9" fillId="2" borderId="0" xfId="0" applyNumberFormat="1" applyFont="1" applyFill="1" applyBorder="1" applyAlignment="1">
      <alignment horizontal="right" vertical="top" wrapText="1"/>
    </xf>
    <xf numFmtId="4" fontId="14" fillId="2" borderId="0" xfId="0" applyNumberFormat="1" applyFont="1" applyFill="1" applyBorder="1" applyAlignment="1">
      <alignment vertical="top" wrapText="1"/>
    </xf>
    <xf numFmtId="4" fontId="9" fillId="2" borderId="0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183" fontId="15" fillId="0" borderId="0" xfId="15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4" fontId="9" fillId="0" borderId="0" xfId="0" applyNumberFormat="1" applyFont="1" applyBorder="1" applyAlignment="1">
      <alignment vertical="top" wrapText="1"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 horizontal="center" vertical="top" wrapText="1"/>
    </xf>
    <xf numFmtId="49" fontId="0" fillId="0" borderId="5" xfId="0" applyNumberFormat="1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vertical="top" wrapText="1"/>
    </xf>
    <xf numFmtId="4" fontId="1" fillId="0" borderId="5" xfId="0" applyNumberFormat="1" applyFont="1" applyBorder="1" applyAlignment="1">
      <alignment vertical="top" wrapText="1"/>
    </xf>
    <xf numFmtId="4" fontId="18" fillId="0" borderId="5" xfId="0" applyNumberFormat="1" applyFont="1" applyBorder="1" applyAlignment="1">
      <alignment vertical="top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85" zoomScaleNormal="85" workbookViewId="0" topLeftCell="A1">
      <pane xSplit="3" ySplit="1" topLeftCell="E2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M37" sqref="M37"/>
    </sheetView>
  </sheetViews>
  <sheetFormatPr defaultColWidth="9.140625" defaultRowHeight="12.75" outlineLevelRow="1" outlineLevelCol="1"/>
  <cols>
    <col min="1" max="1" width="12.7109375" style="1" customWidth="1"/>
    <col min="2" max="2" width="4.28125" style="4" customWidth="1"/>
    <col min="3" max="3" width="50.7109375" style="3" customWidth="1"/>
    <col min="4" max="4" width="6.7109375" style="1" customWidth="1"/>
    <col min="5" max="5" width="18.140625" style="1" customWidth="1"/>
    <col min="6" max="6" width="14.28125" style="1" hidden="1" customWidth="1" outlineLevel="1"/>
    <col min="7" max="7" width="14.8515625" style="6" hidden="1" customWidth="1" outlineLevel="1"/>
    <col min="8" max="8" width="14.28125" style="1" hidden="1" customWidth="1" outlineLevel="1"/>
    <col min="9" max="10" width="14.8515625" style="6" hidden="1" customWidth="1" outlineLevel="1"/>
    <col min="11" max="11" width="18.7109375" style="2" customWidth="1" collapsed="1"/>
    <col min="12" max="12" width="12.8515625" style="2" hidden="1" customWidth="1" outlineLevel="1"/>
    <col min="13" max="13" width="14.57421875" style="2" hidden="1" customWidth="1" outlineLevel="1"/>
    <col min="14" max="14" width="9.140625" style="2" hidden="1" customWidth="1" outlineLevel="1"/>
    <col min="15" max="15" width="9.140625" style="2" customWidth="1" collapsed="1"/>
    <col min="16" max="16384" width="9.140625" style="2" customWidth="1"/>
  </cols>
  <sheetData>
    <row r="1" spans="1:14" s="5" customFormat="1" ht="50.25" customHeight="1">
      <c r="A1" s="9" t="s">
        <v>1</v>
      </c>
      <c r="B1" s="10" t="s">
        <v>4</v>
      </c>
      <c r="C1" s="11" t="s">
        <v>0</v>
      </c>
      <c r="D1" s="12" t="s">
        <v>2</v>
      </c>
      <c r="E1" s="12" t="s">
        <v>5</v>
      </c>
      <c r="F1" s="26" t="s">
        <v>13</v>
      </c>
      <c r="G1" s="13" t="s">
        <v>13</v>
      </c>
      <c r="H1" s="26" t="s">
        <v>60</v>
      </c>
      <c r="I1" s="13" t="s">
        <v>61</v>
      </c>
      <c r="J1" s="13" t="s">
        <v>78</v>
      </c>
      <c r="K1" s="16" t="s">
        <v>6</v>
      </c>
      <c r="L1" s="40" t="s">
        <v>65</v>
      </c>
      <c r="M1" s="41" t="s">
        <v>66</v>
      </c>
      <c r="N1" s="42" t="s">
        <v>67</v>
      </c>
    </row>
    <row r="2" spans="1:14" ht="15.75">
      <c r="A2" s="20"/>
      <c r="B2" s="21"/>
      <c r="C2" s="15" t="s">
        <v>54</v>
      </c>
      <c r="D2" s="8"/>
      <c r="E2" s="14"/>
      <c r="F2" s="14"/>
      <c r="G2" s="7"/>
      <c r="H2" s="14"/>
      <c r="I2" s="7"/>
      <c r="J2" s="7"/>
      <c r="K2" s="17"/>
      <c r="L2" s="6"/>
      <c r="M2" s="43"/>
      <c r="N2" s="44"/>
    </row>
    <row r="3" spans="1:14" ht="38.25">
      <c r="A3" s="20"/>
      <c r="B3" s="21"/>
      <c r="C3" s="22" t="s">
        <v>31</v>
      </c>
      <c r="D3" s="8" t="s">
        <v>9</v>
      </c>
      <c r="E3" s="14" t="s">
        <v>64</v>
      </c>
      <c r="F3" s="6">
        <v>4600000000</v>
      </c>
      <c r="G3" s="7">
        <v>2375701.7358116377</v>
      </c>
      <c r="H3" s="6"/>
      <c r="I3" s="7"/>
      <c r="J3" s="7"/>
      <c r="K3" s="17">
        <v>2375701.7358116377</v>
      </c>
      <c r="L3" s="6">
        <f>F3</f>
        <v>4600000000</v>
      </c>
      <c r="M3" s="43">
        <f>L3/1936.27</f>
        <v>2375701.7358116377</v>
      </c>
      <c r="N3" s="44" t="str">
        <f>IF(K3=M3,"NO","SI")</f>
        <v>NO</v>
      </c>
    </row>
    <row r="4" spans="1:14" ht="25.5">
      <c r="A4" s="20"/>
      <c r="B4" s="21"/>
      <c r="C4" s="22" t="s">
        <v>32</v>
      </c>
      <c r="D4" s="8" t="s">
        <v>10</v>
      </c>
      <c r="E4" s="25" t="s">
        <v>11</v>
      </c>
      <c r="F4" s="6">
        <v>2900000000</v>
      </c>
      <c r="G4" s="7">
        <v>1497725.0073595108</v>
      </c>
      <c r="H4" s="6"/>
      <c r="I4" s="7"/>
      <c r="J4" s="7"/>
      <c r="K4" s="17">
        <v>1497725.0073595108</v>
      </c>
      <c r="L4" s="6">
        <f aca="true" t="shared" si="0" ref="L4:L30">F4</f>
        <v>2900000000</v>
      </c>
      <c r="M4" s="43">
        <f aca="true" t="shared" si="1" ref="M4:M30">L4/1936.27</f>
        <v>1497725.0073595108</v>
      </c>
      <c r="N4" s="44" t="str">
        <f aca="true" t="shared" si="2" ref="N4:N30">IF(K4=M4,"NO","SI")</f>
        <v>NO</v>
      </c>
    </row>
    <row r="5" spans="1:14" ht="38.25">
      <c r="A5" s="20"/>
      <c r="B5" s="21"/>
      <c r="C5" s="22" t="s">
        <v>33</v>
      </c>
      <c r="D5" s="8" t="s">
        <v>3</v>
      </c>
      <c r="E5" s="14" t="s">
        <v>64</v>
      </c>
      <c r="F5" s="6">
        <v>1500000000</v>
      </c>
      <c r="G5" s="7">
        <v>774685.3486342297</v>
      </c>
      <c r="H5" s="6"/>
      <c r="I5" s="7"/>
      <c r="J5" s="7"/>
      <c r="K5" s="17">
        <v>774685.3486342297</v>
      </c>
      <c r="L5" s="6">
        <f t="shared" si="0"/>
        <v>1500000000</v>
      </c>
      <c r="M5" s="43">
        <f t="shared" si="1"/>
        <v>774685.3486342297</v>
      </c>
      <c r="N5" s="44" t="str">
        <f t="shared" si="2"/>
        <v>NO</v>
      </c>
    </row>
    <row r="6" spans="1:14" ht="38.25">
      <c r="A6" s="18"/>
      <c r="B6" s="19"/>
      <c r="C6" s="22" t="s">
        <v>34</v>
      </c>
      <c r="D6" s="8" t="s">
        <v>8</v>
      </c>
      <c r="E6" s="14" t="s">
        <v>64</v>
      </c>
      <c r="F6" s="6">
        <v>1200000000</v>
      </c>
      <c r="G6" s="7">
        <v>619748.2789073838</v>
      </c>
      <c r="H6" s="6"/>
      <c r="I6" s="7"/>
      <c r="J6" s="7"/>
      <c r="K6" s="17">
        <v>619748.2789073838</v>
      </c>
      <c r="L6" s="6">
        <f t="shared" si="0"/>
        <v>1200000000</v>
      </c>
      <c r="M6" s="43">
        <f t="shared" si="1"/>
        <v>619748.2789073838</v>
      </c>
      <c r="N6" s="44" t="str">
        <f t="shared" si="2"/>
        <v>NO</v>
      </c>
    </row>
    <row r="7" spans="1:14" ht="38.25">
      <c r="A7" s="23"/>
      <c r="B7" s="24"/>
      <c r="C7" s="22" t="s">
        <v>35</v>
      </c>
      <c r="D7" s="8" t="s">
        <v>12</v>
      </c>
      <c r="E7" s="14" t="s">
        <v>64</v>
      </c>
      <c r="F7" s="6">
        <v>800000000</v>
      </c>
      <c r="G7" s="7">
        <v>413165.5192715892</v>
      </c>
      <c r="H7" s="6"/>
      <c r="I7" s="7"/>
      <c r="J7" s="7"/>
      <c r="K7" s="17">
        <v>413165.5192715892</v>
      </c>
      <c r="L7" s="6">
        <f t="shared" si="0"/>
        <v>800000000</v>
      </c>
      <c r="M7" s="43">
        <f t="shared" si="1"/>
        <v>413165.5192715892</v>
      </c>
      <c r="N7" s="44" t="str">
        <f t="shared" si="2"/>
        <v>NO</v>
      </c>
    </row>
    <row r="8" spans="1:14" ht="38.25">
      <c r="A8" s="20"/>
      <c r="B8" s="21"/>
      <c r="C8" s="22" t="s">
        <v>36</v>
      </c>
      <c r="D8" s="8" t="s">
        <v>3</v>
      </c>
      <c r="E8" s="14" t="s">
        <v>64</v>
      </c>
      <c r="F8" s="6">
        <v>1000000000</v>
      </c>
      <c r="G8" s="7">
        <v>516456.8990894865</v>
      </c>
      <c r="H8" s="6"/>
      <c r="I8" s="7"/>
      <c r="J8" s="7"/>
      <c r="K8" s="17">
        <v>516456.8990894865</v>
      </c>
      <c r="L8" s="6">
        <f t="shared" si="0"/>
        <v>1000000000</v>
      </c>
      <c r="M8" s="43">
        <f t="shared" si="1"/>
        <v>516456.8990894865</v>
      </c>
      <c r="N8" s="44" t="str">
        <f t="shared" si="2"/>
        <v>NO</v>
      </c>
    </row>
    <row r="9" spans="1:11" ht="12.75">
      <c r="A9" s="47"/>
      <c r="B9" s="48"/>
      <c r="C9" s="46" t="s">
        <v>76</v>
      </c>
      <c r="D9" s="47"/>
      <c r="E9" s="47"/>
      <c r="F9" s="47"/>
      <c r="G9" s="49"/>
      <c r="H9" s="47"/>
      <c r="I9" s="49"/>
      <c r="J9" s="49"/>
      <c r="K9" s="50">
        <f>SUM(K3:K8)</f>
        <v>6197482.789073837</v>
      </c>
    </row>
    <row r="10" spans="1:14" ht="12.75">
      <c r="A10" s="20"/>
      <c r="B10" s="21"/>
      <c r="C10" s="22"/>
      <c r="D10" s="8"/>
      <c r="E10" s="14"/>
      <c r="F10" s="6"/>
      <c r="G10" s="7"/>
      <c r="H10" s="6"/>
      <c r="I10" s="7"/>
      <c r="J10" s="7"/>
      <c r="K10" s="17"/>
      <c r="L10" s="6"/>
      <c r="M10" s="43"/>
      <c r="N10" s="44"/>
    </row>
    <row r="11" spans="1:14" ht="15.75">
      <c r="A11" s="20"/>
      <c r="B11" s="21"/>
      <c r="C11" s="15" t="s">
        <v>55</v>
      </c>
      <c r="D11" s="8"/>
      <c r="E11" s="14"/>
      <c r="F11" s="6"/>
      <c r="G11" s="7"/>
      <c r="H11" s="6"/>
      <c r="I11" s="7"/>
      <c r="J11" s="7"/>
      <c r="K11" s="17"/>
      <c r="L11" s="6"/>
      <c r="M11" s="43"/>
      <c r="N11" s="44"/>
    </row>
    <row r="12" spans="1:14" ht="38.25">
      <c r="A12" s="20" t="s">
        <v>14</v>
      </c>
      <c r="B12" s="21" t="s">
        <v>7</v>
      </c>
      <c r="C12" s="22" t="s">
        <v>37</v>
      </c>
      <c r="D12" s="8" t="s">
        <v>10</v>
      </c>
      <c r="E12" s="14" t="s">
        <v>53</v>
      </c>
      <c r="F12" s="6">
        <v>800000000</v>
      </c>
      <c r="G12" s="7">
        <v>413165.5192715892</v>
      </c>
      <c r="H12" s="6"/>
      <c r="I12" s="7"/>
      <c r="J12" s="7">
        <v>389103.19</v>
      </c>
      <c r="K12" s="17">
        <v>389103.19</v>
      </c>
      <c r="L12" s="6">
        <f t="shared" si="0"/>
        <v>800000000</v>
      </c>
      <c r="M12" s="43">
        <f t="shared" si="1"/>
        <v>413165.5192715892</v>
      </c>
      <c r="N12" s="44" t="str">
        <f t="shared" si="2"/>
        <v>SI</v>
      </c>
    </row>
    <row r="13" spans="1:14" ht="38.25">
      <c r="A13" s="20" t="s">
        <v>15</v>
      </c>
      <c r="B13" s="21" t="s">
        <v>7</v>
      </c>
      <c r="C13" s="22" t="s">
        <v>38</v>
      </c>
      <c r="D13" s="8" t="s">
        <v>8</v>
      </c>
      <c r="E13" s="14" t="s">
        <v>64</v>
      </c>
      <c r="F13" s="6">
        <v>500000000</v>
      </c>
      <c r="G13" s="7">
        <v>258228.44954474326</v>
      </c>
      <c r="H13" s="6"/>
      <c r="I13" s="7"/>
      <c r="J13" s="45">
        <f>166145.22+18665.58+10756.61</f>
        <v>195567.40999999997</v>
      </c>
      <c r="K13" s="17">
        <v>195567.41</v>
      </c>
      <c r="L13" s="6">
        <f t="shared" si="0"/>
        <v>500000000</v>
      </c>
      <c r="M13" s="43">
        <f t="shared" si="1"/>
        <v>258228.44954474326</v>
      </c>
      <c r="N13" s="44" t="str">
        <f t="shared" si="2"/>
        <v>SI</v>
      </c>
    </row>
    <row r="14" spans="1:14" ht="25.5">
      <c r="A14" s="20" t="s">
        <v>16</v>
      </c>
      <c r="B14" s="21" t="s">
        <v>7</v>
      </c>
      <c r="C14" s="22" t="s">
        <v>39</v>
      </c>
      <c r="D14" s="8" t="s">
        <v>12</v>
      </c>
      <c r="E14" s="14" t="s">
        <v>52</v>
      </c>
      <c r="F14" s="6">
        <v>500000000</v>
      </c>
      <c r="G14" s="7">
        <v>258228.44954474326</v>
      </c>
      <c r="H14" s="6"/>
      <c r="I14" s="7"/>
      <c r="J14" s="45">
        <f>129114.22+86233.89+40160.83+2582.28</f>
        <v>258091.22</v>
      </c>
      <c r="K14" s="17">
        <v>258091.22</v>
      </c>
      <c r="L14" s="6">
        <f t="shared" si="0"/>
        <v>500000000</v>
      </c>
      <c r="M14" s="43">
        <f t="shared" si="1"/>
        <v>258228.44954474326</v>
      </c>
      <c r="N14" s="44" t="str">
        <f t="shared" si="2"/>
        <v>SI</v>
      </c>
    </row>
    <row r="15" spans="1:14" ht="38.25">
      <c r="A15" s="20" t="s">
        <v>17</v>
      </c>
      <c r="B15" s="21" t="s">
        <v>7</v>
      </c>
      <c r="C15" s="22" t="s">
        <v>40</v>
      </c>
      <c r="D15" s="8" t="s">
        <v>9</v>
      </c>
      <c r="E15" s="14" t="s">
        <v>64</v>
      </c>
      <c r="F15" s="6">
        <v>600000000</v>
      </c>
      <c r="G15" s="7">
        <v>309874.1394536919</v>
      </c>
      <c r="H15" s="6"/>
      <c r="I15" s="7"/>
      <c r="J15" s="45">
        <f>224193.94+1137.16</f>
        <v>225331.1</v>
      </c>
      <c r="K15" s="17">
        <v>225331.09535343727</v>
      </c>
      <c r="L15" s="6">
        <f t="shared" si="0"/>
        <v>600000000</v>
      </c>
      <c r="M15" s="43">
        <f t="shared" si="1"/>
        <v>309874.1394536919</v>
      </c>
      <c r="N15" s="44" t="str">
        <f t="shared" si="2"/>
        <v>SI</v>
      </c>
    </row>
    <row r="16" spans="1:14" ht="38.25">
      <c r="A16" s="20" t="s">
        <v>18</v>
      </c>
      <c r="B16" s="21" t="s">
        <v>7</v>
      </c>
      <c r="C16" s="22" t="s">
        <v>41</v>
      </c>
      <c r="D16" s="8" t="s">
        <v>3</v>
      </c>
      <c r="E16" s="14" t="s">
        <v>64</v>
      </c>
      <c r="F16" s="6">
        <v>1000000000</v>
      </c>
      <c r="G16" s="7">
        <v>516456.8990894865</v>
      </c>
      <c r="H16" s="6"/>
      <c r="I16" s="7"/>
      <c r="J16" s="45">
        <f>186388.94+175127.85+18538.5+22119.62</f>
        <v>402174.91000000003</v>
      </c>
      <c r="K16" s="17">
        <v>402174.91</v>
      </c>
      <c r="L16" s="6">
        <f t="shared" si="0"/>
        <v>1000000000</v>
      </c>
      <c r="M16" s="43">
        <f t="shared" si="1"/>
        <v>516456.8990894865</v>
      </c>
      <c r="N16" s="44" t="str">
        <f t="shared" si="2"/>
        <v>SI</v>
      </c>
    </row>
    <row r="17" spans="1:14" ht="51">
      <c r="A17" s="20" t="s">
        <v>19</v>
      </c>
      <c r="B17" s="21" t="s">
        <v>7</v>
      </c>
      <c r="C17" s="22" t="s">
        <v>42</v>
      </c>
      <c r="D17" s="8" t="s">
        <v>8</v>
      </c>
      <c r="E17" s="14" t="s">
        <v>64</v>
      </c>
      <c r="F17" s="6">
        <v>500000000</v>
      </c>
      <c r="G17" s="7">
        <v>258228.44954474326</v>
      </c>
      <c r="H17" s="6"/>
      <c r="I17" s="7"/>
      <c r="J17" s="45">
        <f>63131.28+106503.12+21762.46+11139.55</f>
        <v>202536.40999999997</v>
      </c>
      <c r="K17" s="17">
        <v>202536.41</v>
      </c>
      <c r="L17" s="6">
        <f t="shared" si="0"/>
        <v>500000000</v>
      </c>
      <c r="M17" s="43">
        <f t="shared" si="1"/>
        <v>258228.44954474326</v>
      </c>
      <c r="N17" s="44" t="str">
        <f t="shared" si="2"/>
        <v>SI</v>
      </c>
    </row>
    <row r="18" spans="1:14" ht="38.25">
      <c r="A18" s="20" t="s">
        <v>20</v>
      </c>
      <c r="B18" s="21" t="s">
        <v>7</v>
      </c>
      <c r="C18" s="22" t="s">
        <v>43</v>
      </c>
      <c r="D18" s="8" t="s">
        <v>12</v>
      </c>
      <c r="E18" s="14" t="s">
        <v>64</v>
      </c>
      <c r="F18" s="6">
        <v>400000000</v>
      </c>
      <c r="G18" s="7">
        <v>206582.7596357946</v>
      </c>
      <c r="H18" s="6"/>
      <c r="I18" s="7"/>
      <c r="J18" s="45">
        <f>187309.94+941.26</f>
        <v>188251.2</v>
      </c>
      <c r="K18" s="17">
        <v>188251.19998760504</v>
      </c>
      <c r="L18" s="6">
        <f t="shared" si="0"/>
        <v>400000000</v>
      </c>
      <c r="M18" s="43">
        <f t="shared" si="1"/>
        <v>206582.7596357946</v>
      </c>
      <c r="N18" s="44" t="str">
        <f t="shared" si="2"/>
        <v>SI</v>
      </c>
    </row>
    <row r="19" spans="1:14" ht="38.25">
      <c r="A19" s="20" t="s">
        <v>21</v>
      </c>
      <c r="B19" s="21" t="s">
        <v>7</v>
      </c>
      <c r="C19" s="22" t="s">
        <v>44</v>
      </c>
      <c r="D19" s="8" t="s">
        <v>9</v>
      </c>
      <c r="E19" s="14" t="s">
        <v>56</v>
      </c>
      <c r="F19" s="6">
        <v>200000000</v>
      </c>
      <c r="G19" s="7">
        <v>103291.3798178973</v>
      </c>
      <c r="H19" s="6"/>
      <c r="I19" s="7"/>
      <c r="J19" s="45">
        <f>51645.69+51641.7</f>
        <v>103287.39</v>
      </c>
      <c r="K19" s="17">
        <v>103287.39277063632</v>
      </c>
      <c r="L19" s="6">
        <f t="shared" si="0"/>
        <v>200000000</v>
      </c>
      <c r="M19" s="43">
        <f t="shared" si="1"/>
        <v>103291.3798178973</v>
      </c>
      <c r="N19" s="44" t="str">
        <f t="shared" si="2"/>
        <v>SI</v>
      </c>
    </row>
    <row r="20" spans="1:14" ht="25.5">
      <c r="A20" s="20" t="s">
        <v>22</v>
      </c>
      <c r="B20" s="21" t="s">
        <v>7</v>
      </c>
      <c r="C20" s="22" t="s">
        <v>57</v>
      </c>
      <c r="D20" s="8" t="s">
        <v>10</v>
      </c>
      <c r="E20" s="25" t="s">
        <v>11</v>
      </c>
      <c r="F20" s="6">
        <v>900000000</v>
      </c>
      <c r="G20" s="7">
        <v>464811.20918053784</v>
      </c>
      <c r="H20" s="6"/>
      <c r="I20" s="7"/>
      <c r="J20" s="7">
        <v>378310.37</v>
      </c>
      <c r="K20" s="17">
        <v>378310.37</v>
      </c>
      <c r="L20" s="6">
        <f t="shared" si="0"/>
        <v>900000000</v>
      </c>
      <c r="M20" s="43">
        <f t="shared" si="1"/>
        <v>464811.20918053784</v>
      </c>
      <c r="N20" s="44" t="str">
        <f t="shared" si="2"/>
        <v>SI</v>
      </c>
    </row>
    <row r="21" spans="1:14" ht="38.25">
      <c r="A21" s="20" t="s">
        <v>23</v>
      </c>
      <c r="B21" s="21" t="s">
        <v>7</v>
      </c>
      <c r="C21" s="22" t="s">
        <v>45</v>
      </c>
      <c r="D21" s="8" t="s">
        <v>8</v>
      </c>
      <c r="E21" s="14" t="s">
        <v>64</v>
      </c>
      <c r="F21" s="6">
        <v>500000000</v>
      </c>
      <c r="G21" s="7">
        <v>258228.44954474326</v>
      </c>
      <c r="H21" s="6"/>
      <c r="I21" s="7"/>
      <c r="J21" s="7">
        <v>223267.83</v>
      </c>
      <c r="K21" s="17">
        <v>223267.83</v>
      </c>
      <c r="L21" s="6">
        <f t="shared" si="0"/>
        <v>500000000</v>
      </c>
      <c r="M21" s="43">
        <f t="shared" si="1"/>
        <v>258228.44954474326</v>
      </c>
      <c r="N21" s="44" t="str">
        <f t="shared" si="2"/>
        <v>SI</v>
      </c>
    </row>
    <row r="22" spans="1:14" ht="38.25">
      <c r="A22" s="20" t="s">
        <v>24</v>
      </c>
      <c r="B22" s="21" t="s">
        <v>7</v>
      </c>
      <c r="C22" s="22" t="s">
        <v>46</v>
      </c>
      <c r="D22" s="8" t="s">
        <v>12</v>
      </c>
      <c r="E22" s="14" t="s">
        <v>64</v>
      </c>
      <c r="F22" s="6">
        <v>300000000</v>
      </c>
      <c r="G22" s="7">
        <v>154937.06972684595</v>
      </c>
      <c r="H22" s="6"/>
      <c r="I22" s="7"/>
      <c r="J22" s="7">
        <v>154663.99</v>
      </c>
      <c r="K22" s="17">
        <v>154663.99</v>
      </c>
      <c r="L22" s="6">
        <f t="shared" si="0"/>
        <v>300000000</v>
      </c>
      <c r="M22" s="43">
        <f t="shared" si="1"/>
        <v>154937.06972684595</v>
      </c>
      <c r="N22" s="44" t="str">
        <f t="shared" si="2"/>
        <v>SI</v>
      </c>
    </row>
    <row r="23" spans="1:14" ht="38.25">
      <c r="A23" s="20" t="s">
        <v>25</v>
      </c>
      <c r="B23" s="21" t="s">
        <v>7</v>
      </c>
      <c r="C23" s="22" t="s">
        <v>47</v>
      </c>
      <c r="D23" s="8" t="s">
        <v>9</v>
      </c>
      <c r="E23" s="14" t="s">
        <v>64</v>
      </c>
      <c r="F23" s="6">
        <v>300000000</v>
      </c>
      <c r="G23" s="7">
        <v>154937.06972684595</v>
      </c>
      <c r="H23" s="6"/>
      <c r="I23" s="7"/>
      <c r="J23" s="7">
        <f>121519+610.86</f>
        <v>122129.86</v>
      </c>
      <c r="K23" s="17">
        <v>122129.86</v>
      </c>
      <c r="L23" s="6">
        <f t="shared" si="0"/>
        <v>300000000</v>
      </c>
      <c r="M23" s="43">
        <f t="shared" si="1"/>
        <v>154937.06972684595</v>
      </c>
      <c r="N23" s="44" t="str">
        <f t="shared" si="2"/>
        <v>SI</v>
      </c>
    </row>
    <row r="24" spans="1:14" ht="25.5">
      <c r="A24" s="20" t="s">
        <v>26</v>
      </c>
      <c r="B24" s="21" t="s">
        <v>7</v>
      </c>
      <c r="C24" s="22" t="s">
        <v>48</v>
      </c>
      <c r="D24" s="8" t="s">
        <v>10</v>
      </c>
      <c r="E24" s="25" t="s">
        <v>11</v>
      </c>
      <c r="F24" s="6">
        <v>900000000</v>
      </c>
      <c r="G24" s="7">
        <v>464811.20918053784</v>
      </c>
      <c r="H24" s="6"/>
      <c r="I24" s="7"/>
      <c r="J24" s="7">
        <f>290661.95+83447.24+17725+1880.68</f>
        <v>393714.87</v>
      </c>
      <c r="K24" s="17">
        <v>393714.87</v>
      </c>
      <c r="L24" s="6">
        <f t="shared" si="0"/>
        <v>900000000</v>
      </c>
      <c r="M24" s="43">
        <f t="shared" si="1"/>
        <v>464811.20918053784</v>
      </c>
      <c r="N24" s="44" t="str">
        <f t="shared" si="2"/>
        <v>SI</v>
      </c>
    </row>
    <row r="25" spans="1:14" ht="38.25">
      <c r="A25" s="20" t="s">
        <v>27</v>
      </c>
      <c r="B25" s="21" t="s">
        <v>7</v>
      </c>
      <c r="C25" s="22" t="s">
        <v>49</v>
      </c>
      <c r="D25" s="8" t="s">
        <v>3</v>
      </c>
      <c r="E25" s="14" t="s">
        <v>64</v>
      </c>
      <c r="F25" s="6">
        <v>800000000</v>
      </c>
      <c r="G25" s="7">
        <v>413165.5192715892</v>
      </c>
      <c r="H25" s="6"/>
      <c r="I25" s="7"/>
      <c r="J25" s="7">
        <f>235956.76+73029.75+17983.34</f>
        <v>326969.85000000003</v>
      </c>
      <c r="K25" s="17">
        <v>326969.85</v>
      </c>
      <c r="L25" s="6">
        <f t="shared" si="0"/>
        <v>800000000</v>
      </c>
      <c r="M25" s="43">
        <f t="shared" si="1"/>
        <v>413165.5192715892</v>
      </c>
      <c r="N25" s="44" t="str">
        <f t="shared" si="2"/>
        <v>SI</v>
      </c>
    </row>
    <row r="26" spans="1:14" ht="38.25">
      <c r="A26" s="20" t="s">
        <v>28</v>
      </c>
      <c r="B26" s="21" t="s">
        <v>7</v>
      </c>
      <c r="C26" s="22" t="s">
        <v>50</v>
      </c>
      <c r="D26" s="8" t="s">
        <v>12</v>
      </c>
      <c r="E26" s="14" t="s">
        <v>64</v>
      </c>
      <c r="F26" s="6">
        <v>500000000</v>
      </c>
      <c r="G26" s="7">
        <v>258228.44954474326</v>
      </c>
      <c r="H26" s="6"/>
      <c r="I26" s="7"/>
      <c r="J26" s="7">
        <f>200973.15+1009.92</f>
        <v>201983.07</v>
      </c>
      <c r="K26" s="17">
        <v>201983.07</v>
      </c>
      <c r="L26" s="6">
        <f t="shared" si="0"/>
        <v>500000000</v>
      </c>
      <c r="M26" s="43">
        <f t="shared" si="1"/>
        <v>258228.44954474326</v>
      </c>
      <c r="N26" s="44" t="str">
        <f t="shared" si="2"/>
        <v>SI</v>
      </c>
    </row>
    <row r="27" spans="1:14" ht="51" hidden="1" outlineLevel="1">
      <c r="A27" s="31" t="s">
        <v>29</v>
      </c>
      <c r="B27" s="32" t="s">
        <v>7</v>
      </c>
      <c r="C27" s="33" t="s">
        <v>58</v>
      </c>
      <c r="D27" s="34" t="s">
        <v>9</v>
      </c>
      <c r="E27" s="35" t="s">
        <v>64</v>
      </c>
      <c r="F27" s="36">
        <v>300000000</v>
      </c>
      <c r="G27" s="37">
        <v>154937.06972684595</v>
      </c>
      <c r="H27" s="36"/>
      <c r="I27" s="37"/>
      <c r="J27" s="37"/>
      <c r="K27" s="39" t="s">
        <v>63</v>
      </c>
      <c r="L27" s="37"/>
      <c r="M27" s="37"/>
      <c r="N27" s="37"/>
    </row>
    <row r="28" spans="1:14" ht="25.5" hidden="1" outlineLevel="1">
      <c r="A28" s="31" t="s">
        <v>30</v>
      </c>
      <c r="B28" s="32" t="s">
        <v>7</v>
      </c>
      <c r="C28" s="33" t="s">
        <v>62</v>
      </c>
      <c r="D28" s="34" t="s">
        <v>10</v>
      </c>
      <c r="E28" s="35" t="s">
        <v>11</v>
      </c>
      <c r="F28" s="36">
        <v>600000000</v>
      </c>
      <c r="G28" s="37">
        <v>309874.1394536919</v>
      </c>
      <c r="H28" s="36">
        <v>0</v>
      </c>
      <c r="I28" s="37">
        <v>0</v>
      </c>
      <c r="J28" s="37"/>
      <c r="K28" s="38"/>
      <c r="L28" s="37"/>
      <c r="M28" s="37"/>
      <c r="N28" s="37"/>
    </row>
    <row r="29" spans="1:14" s="30" customFormat="1" ht="38.25" collapsed="1">
      <c r="A29" s="20" t="s">
        <v>30</v>
      </c>
      <c r="B29" s="21" t="s">
        <v>7</v>
      </c>
      <c r="C29" s="22" t="s">
        <v>62</v>
      </c>
      <c r="D29" s="8" t="s">
        <v>10</v>
      </c>
      <c r="E29" s="14" t="s">
        <v>51</v>
      </c>
      <c r="F29" s="28"/>
      <c r="G29" s="29"/>
      <c r="H29" s="28">
        <v>600000000</v>
      </c>
      <c r="I29" s="29">
        <v>309874.1394536919</v>
      </c>
      <c r="J29" s="29">
        <v>289265.26</v>
      </c>
      <c r="K29" s="17">
        <v>289265.26</v>
      </c>
      <c r="L29" s="6">
        <f>H29</f>
        <v>600000000</v>
      </c>
      <c r="M29" s="43">
        <f t="shared" si="1"/>
        <v>309874.1394536919</v>
      </c>
      <c r="N29" s="44" t="str">
        <f t="shared" si="2"/>
        <v>SI</v>
      </c>
    </row>
    <row r="30" spans="1:14" ht="38.25">
      <c r="A30" s="20" t="s">
        <v>77</v>
      </c>
      <c r="B30" s="21" t="s">
        <v>7</v>
      </c>
      <c r="C30" s="27" t="s">
        <v>59</v>
      </c>
      <c r="D30" s="8" t="s">
        <v>3</v>
      </c>
      <c r="E30" s="14" t="s">
        <v>64</v>
      </c>
      <c r="F30" s="6">
        <v>500000000</v>
      </c>
      <c r="G30" s="7">
        <v>258228.44954474326</v>
      </c>
      <c r="H30" s="6"/>
      <c r="I30" s="7"/>
      <c r="J30" s="7">
        <v>143254.43</v>
      </c>
      <c r="K30" s="17">
        <v>143254.43</v>
      </c>
      <c r="L30" s="6">
        <f t="shared" si="0"/>
        <v>500000000</v>
      </c>
      <c r="M30" s="43">
        <f t="shared" si="1"/>
        <v>258228.44954474326</v>
      </c>
      <c r="N30" s="44" t="str">
        <f t="shared" si="2"/>
        <v>SI</v>
      </c>
    </row>
    <row r="31" spans="1:14" ht="38.25">
      <c r="A31" s="20" t="s">
        <v>69</v>
      </c>
      <c r="B31" s="21" t="s">
        <v>7</v>
      </c>
      <c r="C31" s="27" t="s">
        <v>68</v>
      </c>
      <c r="D31" s="1" t="s">
        <v>8</v>
      </c>
      <c r="E31" s="14" t="s">
        <v>64</v>
      </c>
      <c r="J31" s="45">
        <v>100000</v>
      </c>
      <c r="K31" s="17">
        <v>100000</v>
      </c>
      <c r="L31" s="6">
        <f>F31</f>
        <v>0</v>
      </c>
      <c r="M31" s="43">
        <f>J31</f>
        <v>100000</v>
      </c>
      <c r="N31" s="44" t="str">
        <f>IF(K31=M31,"NO","SI")</f>
        <v>NO</v>
      </c>
    </row>
    <row r="32" spans="1:14" ht="63.75">
      <c r="A32" s="20" t="s">
        <v>73</v>
      </c>
      <c r="B32" s="21" t="s">
        <v>7</v>
      </c>
      <c r="C32" s="27" t="s">
        <v>70</v>
      </c>
      <c r="D32" s="1" t="s">
        <v>9</v>
      </c>
      <c r="E32" s="14" t="s">
        <v>64</v>
      </c>
      <c r="J32" s="45">
        <v>50000</v>
      </c>
      <c r="K32" s="17">
        <v>50000</v>
      </c>
      <c r="L32" s="6">
        <f>F32</f>
        <v>0</v>
      </c>
      <c r="M32" s="43">
        <f>J32</f>
        <v>50000</v>
      </c>
      <c r="N32" s="44" t="str">
        <f>IF(K32=M32,"NO","SI")</f>
        <v>NO</v>
      </c>
    </row>
    <row r="33" spans="1:14" ht="38.25">
      <c r="A33" s="20" t="s">
        <v>74</v>
      </c>
      <c r="B33" s="21" t="s">
        <v>7</v>
      </c>
      <c r="C33" s="27" t="s">
        <v>71</v>
      </c>
      <c r="D33" s="1" t="s">
        <v>3</v>
      </c>
      <c r="E33" s="14" t="s">
        <v>64</v>
      </c>
      <c r="J33" s="45">
        <v>76000</v>
      </c>
      <c r="K33" s="17">
        <v>76000</v>
      </c>
      <c r="L33" s="6">
        <f>F33</f>
        <v>0</v>
      </c>
      <c r="M33" s="43">
        <f>J33</f>
        <v>76000</v>
      </c>
      <c r="N33" s="44" t="str">
        <f>IF(K33=M33,"NO","SI")</f>
        <v>NO</v>
      </c>
    </row>
    <row r="34" spans="1:14" ht="51">
      <c r="A34" s="20" t="s">
        <v>75</v>
      </c>
      <c r="B34" s="21" t="s">
        <v>7</v>
      </c>
      <c r="C34" s="27" t="s">
        <v>72</v>
      </c>
      <c r="D34" s="1" t="s">
        <v>12</v>
      </c>
      <c r="E34" s="14" t="s">
        <v>64</v>
      </c>
      <c r="J34" s="45">
        <v>70000</v>
      </c>
      <c r="K34" s="17">
        <v>70000</v>
      </c>
      <c r="L34" s="6">
        <f>F34</f>
        <v>0</v>
      </c>
      <c r="M34" s="43">
        <f>J34</f>
        <v>70000</v>
      </c>
      <c r="N34" s="44" t="str">
        <f>IF(K34=M34,"NO","SI")</f>
        <v>NO</v>
      </c>
    </row>
    <row r="37" spans="1:13" ht="12.75">
      <c r="A37" s="47"/>
      <c r="B37" s="48"/>
      <c r="C37" s="46" t="s">
        <v>76</v>
      </c>
      <c r="D37" s="47"/>
      <c r="E37" s="47"/>
      <c r="F37" s="47"/>
      <c r="G37" s="49"/>
      <c r="H37" s="47"/>
      <c r="I37" s="49"/>
      <c r="J37" s="49"/>
      <c r="K37" s="50">
        <f>SUM(K12:K36)</f>
        <v>4493902.358111679</v>
      </c>
      <c r="M37" s="51">
        <f>SUM(M12:M36)</f>
        <v>5357277.611076969</v>
      </c>
    </row>
  </sheetData>
  <conditionalFormatting sqref="K28:K34 K2:K8 K10:K26">
    <cfRule type="cellIs" priority="1" dxfId="0" operator="equal" stopIfTrue="1">
      <formula>0</formula>
    </cfRule>
  </conditionalFormatting>
  <printOptions gridLines="1" horizontalCentered="1"/>
  <pageMargins left="0.31496062992125984" right="0.57" top="0.98" bottom="0.5118110236220472" header="0.62" footer="0.2755905511811024"/>
  <pageSetup horizontalDpi="300" verticalDpi="300" orientation="landscape" pageOrder="overThenDown" paperSize="9" scale="70" r:id="rId1"/>
  <headerFooter alignWithMargins="0">
    <oddHeader>&amp;C&amp;12L. 438/1995 PROGRAMMA 1999 - 2000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2005-07-20T09:16:38Z</cp:lastPrinted>
  <dcterms:created xsi:type="dcterms:W3CDTF">2005-07-19T14:39:28Z</dcterms:created>
  <dcterms:modified xsi:type="dcterms:W3CDTF">2011-07-19T10:46:49Z</dcterms:modified>
  <cp:category/>
  <cp:version/>
  <cp:contentType/>
  <cp:contentStatus/>
</cp:coreProperties>
</file>