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6330" tabRatio="601" firstSheet="1" activeTab="5"/>
  </bookViews>
  <sheets>
    <sheet name="1. Lavorazione e dati generali" sheetId="1" r:id="rId1"/>
    <sheet name="2. Materie prime" sheetId="2" r:id="rId2"/>
    <sheet name="3. Analisi prelievi pozzo" sheetId="3" r:id="rId3"/>
    <sheet name="4. Scarichi idrici" sheetId="4" r:id="rId4"/>
    <sheet name="5. Emissioni atmosfera" sheetId="5" r:id="rId5"/>
    <sheet name="6. indicatori" sheetId="6" r:id="rId6"/>
  </sheets>
  <definedNames>
    <definedName name="_xlnm.Print_Area" localSheetId="0">'1. Lavorazione e dati generali'!$B$1:$J$85</definedName>
    <definedName name="_xlnm.Print_Area" localSheetId="1">'2. Materie prime'!$A$1:$I$81</definedName>
    <definedName name="_xlnm.Print_Area" localSheetId="2">'3. Analisi prelievi pozzo'!$A$1:$Q$34</definedName>
    <definedName name="_xlnm.Print_Area" localSheetId="3">'4. Scarichi idrici'!$A$1:$AN$248</definedName>
    <definedName name="_xlnm.Print_Area" localSheetId="4">'5. Emissioni atmosfera'!$A$1:$AE$117</definedName>
    <definedName name="_xlnm.Print_Area" localSheetId="5">'6. indicatori'!$A$1:$J$112</definedName>
  </definedNames>
  <calcPr fullCalcOnLoad="1"/>
</workbook>
</file>

<file path=xl/sharedStrings.xml><?xml version="1.0" encoding="utf-8"?>
<sst xmlns="http://schemas.openxmlformats.org/spreadsheetml/2006/main" count="1519" uniqueCount="547">
  <si>
    <t>Tipologia di lavorazione e parametri caratteristici per il calcolo degli indicatori:
(scegliere una sola lavorazione)</t>
  </si>
  <si>
    <t>Numero totale di lavorazioni svolte nell'impianto (compilare un file excel per ogni tipologie di lavorazione svolta - vedi guida alla compilazione)</t>
  </si>
  <si>
    <t>Nell'impianto vengono svolte altre tipologie di lavorazione?</t>
  </si>
  <si>
    <t>Indicare tipo di combustibile utilizzato per produrre energia termica</t>
  </si>
  <si>
    <t>Riportare i dati in relazione tecnica</t>
  </si>
  <si>
    <r>
      <t>(*)</t>
    </r>
    <r>
      <rPr>
        <sz val="10"/>
        <rFont val="Arial"/>
        <family val="2"/>
      </rPr>
      <t xml:space="preserve"> in base all'attività svolta nel processo produttivo scegliere la materia prima principale o le materie prime principali a cui fare  riferimento. Specificare esattamente la sostanza utilizzata. Se le materie prime sono diverse da quelle in elenco, aggiungere righe alla voce e mettere i quantitativi di materia prima corrispondente</t>
    </r>
  </si>
  <si>
    <t>QUANTITA' TOTALE MATERIE PRIME AUSILIARIE POST E PRE-TRATTAMENTO</t>
  </si>
  <si>
    <t>Dati derivanti da autorcontrolli</t>
  </si>
  <si>
    <t>Dati generali emissioni</t>
  </si>
  <si>
    <t>Sgrassaggio e Decapaggio, fostatazione pre cat/anaforesi</t>
  </si>
  <si>
    <t>Consumo di metallo e composti/superficie trattata</t>
  </si>
  <si>
    <t>Consumo di materie prime ausiliarie del trattamento principale/ superficie trattata</t>
  </si>
  <si>
    <t>Consumo di energia elettrica/ superficie trattata</t>
  </si>
  <si>
    <t>Quantità di Rame / superficie trattata</t>
  </si>
  <si>
    <t>Quantità di Cromo totale /superficie trattata</t>
  </si>
  <si>
    <t>Quantità di Cromo VI / superficie trattata</t>
  </si>
  <si>
    <t xml:space="preserve">mc/Kg </t>
  </si>
  <si>
    <t xml:space="preserve">kwh/Kg </t>
  </si>
  <si>
    <t xml:space="preserve">kg/Kg </t>
  </si>
  <si>
    <t>Consumo di metallo e composti/superficie di prodotto trattata</t>
  </si>
  <si>
    <t>Consumo di materie prime ausiliarie del trattamento principale/superficie di prodotto trattata</t>
  </si>
  <si>
    <t>Consumo di energia elettrica/superficie di prodotto trattata</t>
  </si>
  <si>
    <t>Acqua utilizzata nel ciclo produttivo/superficie di prodotto trattata</t>
  </si>
  <si>
    <t>Quantità di nichel /superficie di prodotto trattata</t>
  </si>
  <si>
    <t>Quantità di Rame /superficie di prodotto trattata</t>
  </si>
  <si>
    <t xml:space="preserve">Quantità di Cromo totale /superficie di prodotto trattata </t>
  </si>
  <si>
    <t xml:space="preserve">Quantità di Cromo VI /superficie di prodotto trattata </t>
  </si>
  <si>
    <t>Consumo di energia termica/superficie di prodotto trattata</t>
  </si>
  <si>
    <t>ALTRA LAVORAZIONE (come specificato nel foglio 1) SE RIFERITA ALLA MATERIA PRIMA PRINCIPALE</t>
  </si>
  <si>
    <t>ALTRA LAVORAZIONE (come specificato nel foglio 1) SE RIFERITA ALLA MASSA DI PRODOTTO TRATTATO</t>
  </si>
  <si>
    <t>ALTRA LAVORAZIONE (come specificato nel foglio 1) SE RIFERITA ALLA SUPERFICIE DI PRODOTTO TRATTATA NORMALIZZATA</t>
  </si>
  <si>
    <t>Prodotti utilizzati/materia prima principale</t>
  </si>
  <si>
    <t>Materie prime/materia prima principale</t>
  </si>
  <si>
    <t>Consumo di energia elettrica/materia prima principale</t>
  </si>
  <si>
    <t>Consumo di energia termica/materia prima principale</t>
  </si>
  <si>
    <t>Acqua utilizzata nel ciclo produttivo/materia prima principale</t>
  </si>
  <si>
    <t>Prodotti utilizzati/massa di prodotto trattato</t>
  </si>
  <si>
    <t>Materie prime/massa di prodotto trattato</t>
  </si>
  <si>
    <t>Consumo di energia elettrica/ massa di prodotto trattato</t>
  </si>
  <si>
    <t>Consumo di energia termica/ massa trattata</t>
  </si>
  <si>
    <t>Acqua utilizzata nel ciclo produttivo/massa di prodotto trattato</t>
  </si>
  <si>
    <t>Prodotti utilizzati/ superficie di prodotto trattato</t>
  </si>
  <si>
    <t>Materie prime/ superficie di prodotto trattato</t>
  </si>
  <si>
    <t>Consumo di energia elettrica/ superficie di prodotto trattato</t>
  </si>
  <si>
    <t>Consumo di energia termica/ superficie di prodotto trattato</t>
  </si>
  <si>
    <t>Acqua utilizzata nel ciclo produttivo/ superficie di prodotto trattato</t>
  </si>
  <si>
    <t xml:space="preserve">kg/mq </t>
  </si>
  <si>
    <t xml:space="preserve">kwh/mq </t>
  </si>
  <si>
    <t xml:space="preserve">mc/mq </t>
  </si>
  <si>
    <t>Misura 1. Data di esecuzione:</t>
  </si>
  <si>
    <t>Misura 2 Data di esecuzione:</t>
  </si>
  <si>
    <t>Misura 3 Data di esecuzione:</t>
  </si>
  <si>
    <t>misura/stima - inserire "m" o "s"</t>
  </si>
  <si>
    <t>superficie telai di supporto</t>
  </si>
  <si>
    <t>Altra (specificare) massa prodotto trattata</t>
  </si>
  <si>
    <t>Altra (specificare) superficie prodotto</t>
  </si>
  <si>
    <t>massa del prodotto trattato</t>
  </si>
  <si>
    <t xml:space="preserve">  mq/anno</t>
  </si>
  <si>
    <t>Acido Borico</t>
  </si>
  <si>
    <t>Altri acidi</t>
  </si>
  <si>
    <t>Additivi e Brillantanti</t>
  </si>
  <si>
    <t>Cianuri (sodio e potassio)</t>
  </si>
  <si>
    <t>Sali conduttori in generale</t>
  </si>
  <si>
    <t>C) Materie prime utilizzate per sistemi di trattamento reflui ed emissioni in atmosfera</t>
  </si>
  <si>
    <t>Ossidazione anodica</t>
  </si>
  <si>
    <t>OSSIDAZIONE ANODICA</t>
  </si>
  <si>
    <t>Materie prime funzionali al trattamento principale</t>
  </si>
  <si>
    <t>Consumo di anidride cromica</t>
  </si>
  <si>
    <t>Consumo di anidride cromica/superficie trattata</t>
  </si>
  <si>
    <t>kg/mq</t>
  </si>
  <si>
    <t>Consumo di energia elettrica/superficie trattata</t>
  </si>
  <si>
    <t>kwh/mq</t>
  </si>
  <si>
    <t>Consumo di energia termica/superficie trattata</t>
  </si>
  <si>
    <t>Acqua utilizzata nel ciclo produttivo/superficie trattata</t>
  </si>
  <si>
    <t>mc/mq</t>
  </si>
  <si>
    <t>Fattore di emissione di cromo totale e di cromo VI nelle acque di scarico</t>
  </si>
  <si>
    <t>Quantità di cromo totale/superficie trattata</t>
  </si>
  <si>
    <t>mg/mq</t>
  </si>
  <si>
    <t>Quantità di cromo VI/superficie trattata</t>
  </si>
  <si>
    <t>g/mq</t>
  </si>
  <si>
    <t>CROMATURA A SPESSORE</t>
  </si>
  <si>
    <t>Consumo di metalli e loro composti</t>
  </si>
  <si>
    <t>Rame</t>
  </si>
  <si>
    <t xml:space="preserve">Fattore di emissione di Nichel, Rame, Cromo Totale, Cromo VI nelle acque di scarico </t>
  </si>
  <si>
    <t>Prodotti utilizzati/superficie trattata</t>
  </si>
  <si>
    <t>Consumo totale di prodotti pre/post-trattamento di cataforesi/anaforesi</t>
  </si>
  <si>
    <t>Materie prime/superficie trattata</t>
  </si>
  <si>
    <t xml:space="preserve">Consumo idrico </t>
  </si>
  <si>
    <t>Quantità di COV/superficie trattata</t>
  </si>
  <si>
    <t>CATAFORESI/ANAFORESI</t>
  </si>
  <si>
    <t>Consumo totale di prodotti pre/post-trattamento ossidazione (tranne acido solforico)</t>
  </si>
  <si>
    <t xml:space="preserve">DITTA: </t>
  </si>
  <si>
    <t>Periodo di riferimento:</t>
  </si>
  <si>
    <t>n° giorni lavorati:</t>
  </si>
  <si>
    <t>PARAMETRO</t>
  </si>
  <si>
    <t>MISURA</t>
  </si>
  <si>
    <t>VALORE</t>
  </si>
  <si>
    <r>
      <t>compilare il foglio "</t>
    </r>
    <r>
      <rPr>
        <b/>
        <sz val="10"/>
        <rFont val="Arial"/>
        <family val="2"/>
      </rPr>
      <t>Materie prime</t>
    </r>
    <r>
      <rPr>
        <sz val="10"/>
        <rFont val="Arial"/>
        <family val="2"/>
      </rPr>
      <t>"</t>
    </r>
  </si>
  <si>
    <t>consumo materia prima principale (Zn, Ni, …)</t>
  </si>
  <si>
    <t>Monitoraggio e Controllo Risorse Idriche</t>
  </si>
  <si>
    <t>Acque Prelevate</t>
  </si>
  <si>
    <t xml:space="preserve">da Acquedotto </t>
  </si>
  <si>
    <t>ad uso produttivo</t>
  </si>
  <si>
    <t>mc/anno</t>
  </si>
  <si>
    <t>ad uso civile</t>
  </si>
  <si>
    <t xml:space="preserve">da Pozzo </t>
  </si>
  <si>
    <t>per uso produttivo</t>
  </si>
  <si>
    <r>
      <t xml:space="preserve">da Altra Fonte per uso produttivo </t>
    </r>
    <r>
      <rPr>
        <b/>
        <sz val="10"/>
        <rFont val="Arial"/>
        <family val="2"/>
      </rPr>
      <t>(*)</t>
    </r>
  </si>
  <si>
    <t>Analisi Chimica acqua di approvvigionamento da pozzo</t>
  </si>
  <si>
    <t>Acque Recuperate</t>
  </si>
  <si>
    <t>Monitoraggio e Controllo Consumo Energia</t>
  </si>
  <si>
    <t>Energia elettrica</t>
  </si>
  <si>
    <r>
      <t xml:space="preserve">Consumo di energia elettrica / </t>
    </r>
    <r>
      <rPr>
        <i/>
        <sz val="10"/>
        <rFont val="Arial"/>
        <family val="2"/>
      </rPr>
      <t>Prelevata dalla rete</t>
    </r>
  </si>
  <si>
    <t xml:space="preserve">kWh/anno </t>
  </si>
  <si>
    <r>
      <t>Auto-prodotta</t>
    </r>
    <r>
      <rPr>
        <b/>
        <sz val="10"/>
        <rFont val="Arial"/>
        <family val="2"/>
      </rPr>
      <t xml:space="preserve"> (*) - </t>
    </r>
    <r>
      <rPr>
        <i/>
        <sz val="10"/>
        <rFont val="Arial"/>
        <family val="2"/>
      </rPr>
      <t>Totale</t>
    </r>
  </si>
  <si>
    <r>
      <t xml:space="preserve">Auto-prodotta - </t>
    </r>
    <r>
      <rPr>
        <i/>
        <sz val="10"/>
        <rFont val="Arial"/>
        <family val="2"/>
      </rPr>
      <t>Consumata per uso interno</t>
    </r>
  </si>
  <si>
    <r>
      <t xml:space="preserve">Auto-prodotta - </t>
    </r>
    <r>
      <rPr>
        <i/>
        <sz val="10"/>
        <rFont val="Arial"/>
        <family val="2"/>
      </rPr>
      <t>Immessa in rete</t>
    </r>
  </si>
  <si>
    <r>
      <t>Altro</t>
    </r>
    <r>
      <rPr>
        <b/>
        <sz val="10"/>
        <rFont val="Arial"/>
        <family val="2"/>
      </rPr>
      <t xml:space="preserve"> (**)</t>
    </r>
  </si>
  <si>
    <t>Quantità di energia termica recuperata in stabilimento</t>
  </si>
  <si>
    <r>
      <t>(*)</t>
    </r>
    <r>
      <rPr>
        <sz val="10"/>
        <rFont val="Arial"/>
        <family val="2"/>
      </rPr>
      <t xml:space="preserve"> quantità di energia derivante ad esempio da fonti di energia alternativa (es. impianto fotovoltaico)</t>
    </r>
  </si>
  <si>
    <r>
      <t>(**)</t>
    </r>
    <r>
      <rPr>
        <sz val="10"/>
        <rFont val="Arial"/>
        <family val="2"/>
      </rPr>
      <t xml:space="preserve"> se in stabilimento sono presenti contatori separati è possibile aggiungere  delle righe per inserire i valori di consumo delle utenze interessate.</t>
    </r>
  </si>
  <si>
    <t xml:space="preserve">TRASMISSIONE DATI </t>
  </si>
  <si>
    <t>Monitoraggio e Controllo Emissioni Sonore</t>
  </si>
  <si>
    <t>DATA</t>
  </si>
  <si>
    <t>Rumore</t>
  </si>
  <si>
    <t>gestione e manutenzione delle sorgenti fisse rumorose</t>
  </si>
  <si>
    <t>trasmissione dati (utilizzare la relazione tecnica)</t>
  </si>
  <si>
    <t>data ultima valutazione impatto acustico eseguita</t>
  </si>
  <si>
    <r>
      <t xml:space="preserve">Periodo previsto per prossima  valutazione di impatto acustico </t>
    </r>
    <r>
      <rPr>
        <b/>
        <sz val="10"/>
        <rFont val="Arial"/>
        <family val="2"/>
      </rPr>
      <t>(*)</t>
    </r>
  </si>
  <si>
    <t>Monitoraggio e Controllo Rifiuti</t>
  </si>
  <si>
    <t>Rifiuti</t>
  </si>
  <si>
    <r>
      <t xml:space="preserve">quantità di rifiuti prodotti inviati a </t>
    </r>
    <r>
      <rPr>
        <b/>
        <sz val="10"/>
        <rFont val="Arial"/>
        <family val="2"/>
      </rPr>
      <t>recupero</t>
    </r>
  </si>
  <si>
    <t xml:space="preserve">Non pericolosi </t>
  </si>
  <si>
    <t xml:space="preserve">Pericolosi </t>
  </si>
  <si>
    <r>
      <t xml:space="preserve">quantità di rifiuti prodotti inviati a </t>
    </r>
    <r>
      <rPr>
        <b/>
        <sz val="10"/>
        <rFont val="Arial"/>
        <family val="2"/>
      </rPr>
      <t>smaltimento</t>
    </r>
  </si>
  <si>
    <r>
      <t xml:space="preserve">Altri rifiuti </t>
    </r>
    <r>
      <rPr>
        <b/>
        <sz val="10"/>
        <rFont val="Arial"/>
        <family val="2"/>
      </rPr>
      <t>(*)</t>
    </r>
  </si>
  <si>
    <t xml:space="preserve">CER </t>
  </si>
  <si>
    <t>caratterizzazione dei fanghi di depurazione</t>
  </si>
  <si>
    <t>trasmissione copia rapporti di prova allegati alla Relazione tecnica</t>
  </si>
  <si>
    <t>(*) inserire, aggiungendo le righe necessarie, descrizione e quantità di  eventuali CER richiesti in specifico nel piano di monitoraggio dell'AIA o che i gestore ritiene comunque opportuno riportare (es. "fanghi depurazione", "acidi avviati a recupero", ...). Specificare da quale quantità elencata nelle celle precedenti vanno sottratti i valori riportati per le voci aggiunte</t>
  </si>
  <si>
    <t>Monitoraggio e Controllo Suolo e Acque sotterranee</t>
  </si>
  <si>
    <t>Vasche e serbatoi</t>
  </si>
  <si>
    <t>verifica di integrità di vasche interrate e non e di serbatoi fuori terra</t>
  </si>
  <si>
    <t>verifica dell'integrità delle vasche di lavorazione e dei relativi bacini di contenimento</t>
  </si>
  <si>
    <t>Prova di tenuta dei serbatoi interrati</t>
  </si>
  <si>
    <t>verifica di integrità dei bacini di contenimento e dei cordoli di sicurezza</t>
  </si>
  <si>
    <t>A) Materie Prime Principali</t>
  </si>
  <si>
    <t>Altro</t>
  </si>
  <si>
    <t>B) Materie prime Ausiliarie</t>
  </si>
  <si>
    <t>Dati di analisi relativi alle acque prelevate dal pozzo aziendale</t>
  </si>
  <si>
    <t xml:space="preserve">Autocontrolli </t>
  </si>
  <si>
    <t>pH</t>
  </si>
  <si>
    <t>Boro  (mg/L)</t>
  </si>
  <si>
    <t>Cromo Totale (mg/L)</t>
  </si>
  <si>
    <t>Cromo Esavalente  (mg/L)</t>
  </si>
  <si>
    <t>Data del prelievo</t>
  </si>
  <si>
    <t>Concentrazione media annua</t>
  </si>
  <si>
    <t>Zinco (mg/L)</t>
  </si>
  <si>
    <t>Solfati (mg/L)</t>
  </si>
  <si>
    <t>Cloruri (mg/L)</t>
  </si>
  <si>
    <t>(*) Per maggiori chiarimenti, fare riferimento alla Guida alla Compilazione e al BRef europeo relativo al Monitoraggio (luglio 2003) - paragrafo 4.3.2 "Waste water"</t>
  </si>
  <si>
    <t>Valore</t>
  </si>
  <si>
    <t>Scarico in pubblica fognatura</t>
  </si>
  <si>
    <t>Scarico in acque superficiali</t>
  </si>
  <si>
    <t xml:space="preserve"> </t>
  </si>
  <si>
    <t>Autorizzazioni</t>
  </si>
  <si>
    <t xml:space="preserve">Flusso di Massa medio
[kg/anno]    </t>
  </si>
  <si>
    <t>Emissione n°
(*)</t>
  </si>
  <si>
    <t>Funzionamento reale (**)
[h/anno]</t>
  </si>
  <si>
    <t>Funzionamento Autorizzato (***)
[h/anno]</t>
  </si>
  <si>
    <t>Frequenze Autocontrolli
[mesi]</t>
  </si>
  <si>
    <r>
      <t>Portata Autorizzata
[Nm</t>
    </r>
    <r>
      <rPr>
        <vertAlign val="superscript"/>
        <sz val="11"/>
        <rFont val="Arial"/>
        <family val="2"/>
      </rPr>
      <t>3</t>
    </r>
    <r>
      <rPr>
        <sz val="11"/>
        <rFont val="Arial"/>
        <family val="2"/>
      </rPr>
      <t>/</t>
    </r>
    <r>
      <rPr>
        <b/>
        <sz val="11"/>
        <rFont val="Arial"/>
        <family val="2"/>
      </rPr>
      <t>h]</t>
    </r>
  </si>
  <si>
    <t>Tipologia Inquinante 
(****)</t>
  </si>
  <si>
    <r>
      <t>Conc. Autorizzata
[mg/Nm</t>
    </r>
    <r>
      <rPr>
        <vertAlign val="superscript"/>
        <sz val="11"/>
        <rFont val="Arial"/>
        <family val="2"/>
      </rPr>
      <t>3</t>
    </r>
    <r>
      <rPr>
        <b/>
        <sz val="11"/>
        <rFont val="Arial"/>
        <family val="2"/>
      </rPr>
      <t>]</t>
    </r>
  </si>
  <si>
    <t>Flusso di Massa autorizzato [kg/anno]</t>
  </si>
  <si>
    <r>
      <t>Portata Misurata
[Nm</t>
    </r>
    <r>
      <rPr>
        <b/>
        <vertAlign val="superscript"/>
        <sz val="11"/>
        <rFont val="Arial"/>
        <family val="2"/>
      </rPr>
      <t>3/</t>
    </r>
    <r>
      <rPr>
        <b/>
        <sz val="11"/>
        <rFont val="Arial"/>
        <family val="2"/>
      </rPr>
      <t>h]</t>
    </r>
  </si>
  <si>
    <r>
      <t>Conc. Misurata
[mg/Nm</t>
    </r>
    <r>
      <rPr>
        <vertAlign val="superscript"/>
        <sz val="11"/>
        <rFont val="Arial"/>
        <family val="2"/>
      </rPr>
      <t>3</t>
    </r>
    <r>
      <rPr>
        <b/>
        <sz val="11"/>
        <rFont val="Arial"/>
        <family val="2"/>
      </rPr>
      <t>]</t>
    </r>
  </si>
  <si>
    <t>Fattore di conformità [%]</t>
  </si>
  <si>
    <t>Flusso di Massa
[kg/anno]</t>
  </si>
  <si>
    <r>
      <t>Portata Misurata
[Nm</t>
    </r>
    <r>
      <rPr>
        <vertAlign val="superscript"/>
        <sz val="11"/>
        <rFont val="Arial"/>
        <family val="2"/>
      </rPr>
      <t>3/</t>
    </r>
    <r>
      <rPr>
        <b/>
        <sz val="11"/>
        <rFont val="Arial"/>
        <family val="2"/>
      </rPr>
      <t>h]</t>
    </r>
  </si>
  <si>
    <t>Fattore di conformità
[%]
(***)</t>
  </si>
  <si>
    <t>a</t>
  </si>
  <si>
    <t>b</t>
  </si>
  <si>
    <t>c</t>
  </si>
  <si>
    <t>d</t>
  </si>
  <si>
    <t>e</t>
  </si>
  <si>
    <t>f</t>
  </si>
  <si>
    <r>
      <t>g = (c*e*f)/10</t>
    </r>
    <r>
      <rPr>
        <vertAlign val="superscript"/>
        <sz val="11"/>
        <rFont val="Arial"/>
        <family val="2"/>
      </rPr>
      <t>6</t>
    </r>
  </si>
  <si>
    <t>h</t>
  </si>
  <si>
    <t>i</t>
  </si>
  <si>
    <t>k</t>
  </si>
  <si>
    <t>l = 100*
[i-(i*k/100)] /f</t>
  </si>
  <si>
    <r>
      <t>m =10</t>
    </r>
    <r>
      <rPr>
        <vertAlign val="superscript"/>
        <sz val="11"/>
        <rFont val="Arial"/>
        <family val="2"/>
      </rPr>
      <t xml:space="preserve">-6 </t>
    </r>
    <r>
      <rPr>
        <sz val="11"/>
        <rFont val="Arial"/>
        <family val="2"/>
      </rPr>
      <t>* (b*h*i)</t>
    </r>
  </si>
  <si>
    <t>n</t>
  </si>
  <si>
    <t>o</t>
  </si>
  <si>
    <t>p</t>
  </si>
  <si>
    <t>q =100*
[o-(o*p/100)]/f</t>
  </si>
  <si>
    <r>
      <t>r =10</t>
    </r>
    <r>
      <rPr>
        <vertAlign val="superscript"/>
        <sz val="11"/>
        <rFont val="Arial"/>
        <family val="2"/>
      </rPr>
      <t>-6</t>
    </r>
    <r>
      <rPr>
        <sz val="11"/>
        <rFont val="Arial"/>
        <family val="2"/>
      </rPr>
      <t xml:space="preserve"> * (b*n*o)</t>
    </r>
  </si>
  <si>
    <t>s</t>
  </si>
  <si>
    <t>t</t>
  </si>
  <si>
    <t>u</t>
  </si>
  <si>
    <t>v =100*
[t-(t*u/100)]/f</t>
  </si>
  <si>
    <r>
      <t>w =10</t>
    </r>
    <r>
      <rPr>
        <vertAlign val="superscript"/>
        <sz val="11"/>
        <rFont val="Arial"/>
        <family val="2"/>
      </rPr>
      <t>-6</t>
    </r>
    <r>
      <rPr>
        <sz val="11"/>
        <rFont val="Arial"/>
        <family val="2"/>
      </rPr>
      <t xml:space="preserve"> * (b*s*t)</t>
    </r>
  </si>
  <si>
    <t>y</t>
  </si>
  <si>
    <t>z</t>
  </si>
  <si>
    <t>aa</t>
  </si>
  <si>
    <t>ab =100*
[z-(z*u/100)]/f</t>
  </si>
  <si>
    <r>
      <t>ac =10</t>
    </r>
    <r>
      <rPr>
        <vertAlign val="superscript"/>
        <sz val="11"/>
        <rFont val="Arial"/>
        <family val="2"/>
      </rPr>
      <t>-6</t>
    </r>
    <r>
      <rPr>
        <sz val="11"/>
        <rFont val="Arial"/>
        <family val="2"/>
      </rPr>
      <t xml:space="preserve"> * (b*y*z)</t>
    </r>
  </si>
  <si>
    <t>z=media
(m+r+w+ac)</t>
  </si>
  <si>
    <t>(*) Riportare le sigle presenti nell'A.I.A</t>
  </si>
  <si>
    <t>(**) La durata di funzionamento reale deve essere calcolata tenendo conto del reale numero di giorni e di ore di funzionamento dell'emissione nel periodo di riferimento, non del numero di ore/giorno e di giorni/anno medi dichiarati dalla Ditta nella documentazione di AIA.</t>
  </si>
  <si>
    <t>(***) Il funzionamento autorizzato deve essere calcolato in base al numero di ore/giorno di funzionamento autorizzate in AIA e al numero di giorni/anno di funzionamento dichiarati dalla Ditta nella documentazione di AIA.</t>
  </si>
  <si>
    <t>(****) E' necessario inserire il nome per esteso ed esatto dell'inquinante, secondo quanto riportato nella sottostante tabella di calcolo del flusso di massa.</t>
  </si>
  <si>
    <t>INQUINANTE (*)</t>
  </si>
  <si>
    <t>N° Punti per ogni inquinante</t>
  </si>
  <si>
    <t>Flusso di massa totale annuo Autorizzato per ogni inquinante [kg/anno]</t>
  </si>
  <si>
    <r>
      <t>Importante</t>
    </r>
    <r>
      <rPr>
        <b/>
        <i/>
        <sz val="16"/>
        <rFont val="Arial"/>
        <family val="2"/>
      </rPr>
      <t xml:space="preserve">:
</t>
    </r>
    <r>
      <rPr>
        <b/>
        <i/>
        <u val="single"/>
        <sz val="8"/>
        <rFont val="Arial"/>
        <family val="2"/>
      </rPr>
      <t xml:space="preserve">
</t>
    </r>
    <r>
      <rPr>
        <i/>
        <sz val="16"/>
        <rFont val="Arial"/>
        <family val="2"/>
      </rPr>
      <t xml:space="preserve">Nel caso: 
</t>
    </r>
    <r>
      <rPr>
        <b/>
        <i/>
        <sz val="16"/>
        <rFont val="Arial"/>
        <family val="2"/>
      </rPr>
      <t xml:space="preserve">1) </t>
    </r>
    <r>
      <rPr>
        <i/>
        <sz val="16"/>
        <rFont val="Arial"/>
        <family val="2"/>
      </rPr>
      <t xml:space="preserve">di un numero di </t>
    </r>
    <r>
      <rPr>
        <b/>
        <i/>
        <u val="single"/>
        <sz val="16"/>
        <rFont val="Arial"/>
        <family val="2"/>
      </rPr>
      <t>autocontrolli</t>
    </r>
    <r>
      <rPr>
        <i/>
        <sz val="16"/>
        <rFont val="Arial"/>
        <family val="2"/>
      </rPr>
      <t xml:space="preserve"> superiore ai 4 predisposti, copiare il riquadro dalla colonna </t>
    </r>
    <r>
      <rPr>
        <b/>
        <i/>
        <sz val="16"/>
        <rFont val="Arial"/>
        <family val="2"/>
      </rPr>
      <t>Y</t>
    </r>
    <r>
      <rPr>
        <i/>
        <sz val="16"/>
        <rFont val="Arial"/>
        <family val="2"/>
      </rPr>
      <t xml:space="preserve">alla colonna </t>
    </r>
    <r>
      <rPr>
        <b/>
        <i/>
        <sz val="16"/>
        <rFont val="Arial"/>
        <family val="2"/>
      </rPr>
      <t>AC</t>
    </r>
    <r>
      <rPr>
        <i/>
        <sz val="16"/>
        <rFont val="Arial"/>
        <family val="2"/>
      </rPr>
      <t xml:space="preserve"> e incollarlo a partire dalla colonna </t>
    </r>
    <r>
      <rPr>
        <b/>
        <i/>
        <sz val="16"/>
        <rFont val="Arial"/>
        <family val="2"/>
      </rPr>
      <t>AD</t>
    </r>
    <r>
      <rPr>
        <i/>
        <sz val="16"/>
        <rFont val="Arial"/>
        <family val="2"/>
      </rPr>
      <t xml:space="preserve"> fino al raggiungimento del numero di autocontrolli richiesti, lasciando all'estremità destra la colonna di calcolo del Flusso di Massa medio e aggiornando adeguatamente la relativa formula di calcolo.
</t>
    </r>
    <r>
      <rPr>
        <b/>
        <i/>
        <sz val="16"/>
        <rFont val="Arial"/>
        <family val="2"/>
      </rPr>
      <t xml:space="preserve">2) </t>
    </r>
    <r>
      <rPr>
        <i/>
        <sz val="16"/>
        <rFont val="Arial"/>
        <family val="2"/>
      </rPr>
      <t xml:space="preserve">di un numero di </t>
    </r>
    <r>
      <rPr>
        <b/>
        <i/>
        <u val="single"/>
        <sz val="16"/>
        <rFont val="Arial"/>
        <family val="2"/>
      </rPr>
      <t>punti di emissione e di parametri misurati</t>
    </r>
    <r>
      <rPr>
        <b/>
        <i/>
        <sz val="16"/>
        <rFont val="Arial"/>
        <family val="2"/>
      </rPr>
      <t xml:space="preserve"> </t>
    </r>
    <r>
      <rPr>
        <i/>
        <sz val="16"/>
        <rFont val="Arial"/>
        <family val="2"/>
      </rPr>
      <t xml:space="preserve">tale da eccedere le righe predisposte, scoprire il numero di righe nascoste necessarie e, in caso queste siano ancora insufficienti, crearne altre; in quest'ultimo caso trascinare nelle nuove righe le formule di calcolo del fattore di conformità e del flusso di massa delle singole misure, nonchè la formula del flusso di massa medio complessivo.
</t>
    </r>
    <r>
      <rPr>
        <b/>
        <i/>
        <u val="single"/>
        <sz val="8"/>
        <rFont val="Arial"/>
        <family val="2"/>
      </rPr>
      <t xml:space="preserve">
</t>
    </r>
    <r>
      <rPr>
        <i/>
        <sz val="16"/>
        <rFont val="Arial"/>
        <family val="2"/>
      </rPr>
      <t>Se vengano apportate modifiche al foglio, adeguare opportunamente l'area di stampa in modo da poter stampare l'intero foglio in un'unica pagina.</t>
    </r>
  </si>
  <si>
    <t>Acido cloridrico</t>
  </si>
  <si>
    <t>Acido nitrico</t>
  </si>
  <si>
    <t>Acido solforico</t>
  </si>
  <si>
    <t>Acido Fluoridrico</t>
  </si>
  <si>
    <t>Nichel</t>
  </si>
  <si>
    <t>Cromo</t>
  </si>
  <si>
    <t>Cianuri</t>
  </si>
  <si>
    <t>Ammoniaca</t>
  </si>
  <si>
    <t>COV</t>
  </si>
  <si>
    <t>NOx</t>
  </si>
  <si>
    <t>Sostanze alcaline</t>
  </si>
  <si>
    <t>Fosfati</t>
  </si>
  <si>
    <r>
      <t>(*)</t>
    </r>
    <r>
      <rPr>
        <sz val="10"/>
        <rFont val="Arial"/>
        <family val="2"/>
      </rPr>
      <t xml:space="preserve"> In caso siano presenti parametri diversi/aggiuntivi rispetto alla casistica sopra elencata è possibile aggiungerli o sostituirli a quelli in elenco non presenti nella propria AIA. Trascinare la formula fino all'ultima cella presente nell'elenco.</t>
    </r>
  </si>
  <si>
    <t>Flusso di massa totale medio annuo Autocontrolli per ogni inquinante [kg/anno]</t>
  </si>
  <si>
    <r>
      <t>(*)</t>
    </r>
    <r>
      <rPr>
        <sz val="10"/>
        <rFont val="Arial"/>
        <family val="2"/>
      </rPr>
      <t xml:space="preserve"> vedi nota sopra</t>
    </r>
  </si>
  <si>
    <t>UNITA' DI MISURA</t>
  </si>
  <si>
    <t>Zincatura elettrolitica</t>
  </si>
  <si>
    <t>Kg/anno</t>
  </si>
  <si>
    <t>Cromatura a spessore</t>
  </si>
  <si>
    <t>mq/anno</t>
  </si>
  <si>
    <t>INDICATORE</t>
  </si>
  <si>
    <t>TIPOLOGIE DI LAVORAZIONE</t>
  </si>
  <si>
    <t>PARAMETRO CARATTERISTICO</t>
  </si>
  <si>
    <t>Cataforesi / anaforesi</t>
  </si>
  <si>
    <t xml:space="preserve">Parametro caratteristico per calcolo fattore di emissione(*) </t>
  </si>
  <si>
    <t>QUANTITA' TOTALE DI REAGENTI</t>
  </si>
  <si>
    <t>Quantità totale reagenti per impianti di depurazione acqua e aria</t>
  </si>
  <si>
    <t>Note</t>
  </si>
  <si>
    <t>acqua scaricata 
mc (**)</t>
  </si>
  <si>
    <t>periodo di riferimento
(***)</t>
  </si>
  <si>
    <t>misura/stima</t>
  </si>
  <si>
    <t>dal</t>
  </si>
  <si>
    <t>al</t>
  </si>
  <si>
    <r>
      <t xml:space="preserve">Recapito dello scarico finale 
</t>
    </r>
    <r>
      <rPr>
        <sz val="12"/>
        <rFont val="Arial"/>
        <family val="2"/>
      </rPr>
      <t>(fognatura, acque supericiali ecc..)</t>
    </r>
  </si>
  <si>
    <r>
      <t xml:space="preserve">Tipologia di campionamento
</t>
    </r>
    <r>
      <rPr>
        <sz val="11"/>
        <rFont val="Arial"/>
        <family val="2"/>
      </rPr>
      <t>da selezionare tra le seguenti opzioni:</t>
    </r>
    <r>
      <rPr>
        <b/>
        <sz val="12"/>
        <rFont val="Arial"/>
        <family val="2"/>
      </rPr>
      <t xml:space="preserve">
</t>
    </r>
    <r>
      <rPr>
        <b/>
        <i/>
        <sz val="11"/>
        <rFont val="Arial"/>
        <family val="2"/>
      </rPr>
      <t>1.</t>
    </r>
    <r>
      <rPr>
        <i/>
        <sz val="11"/>
        <rFont val="Arial"/>
        <family val="2"/>
      </rPr>
      <t xml:space="preserve"> Campione istantaneo
</t>
    </r>
    <r>
      <rPr>
        <b/>
        <i/>
        <sz val="11"/>
        <rFont val="Arial"/>
        <family val="2"/>
      </rPr>
      <t>2.</t>
    </r>
    <r>
      <rPr>
        <i/>
        <sz val="11"/>
        <rFont val="Arial"/>
        <family val="2"/>
      </rPr>
      <t xml:space="preserve"> Campione composito riferito alla portata
</t>
    </r>
    <r>
      <rPr>
        <b/>
        <i/>
        <sz val="11"/>
        <rFont val="Arial"/>
        <family val="2"/>
      </rPr>
      <t>3.</t>
    </r>
    <r>
      <rPr>
        <i/>
        <sz val="11"/>
        <rFont val="Arial"/>
        <family val="2"/>
      </rPr>
      <t xml:space="preserve"> Campione composito riferito al tempo</t>
    </r>
  </si>
  <si>
    <t>volume annuo scarico</t>
  </si>
  <si>
    <t>formula di calcolo</t>
  </si>
  <si>
    <t>[kg]</t>
  </si>
  <si>
    <t>W1</t>
  </si>
  <si>
    <t>W2</t>
  </si>
  <si>
    <t>P</t>
  </si>
  <si>
    <t>inquinante</t>
  </si>
  <si>
    <t>simbolo</t>
  </si>
  <si>
    <t>Formula di calcolo</t>
  </si>
  <si>
    <t>unità di misura</t>
  </si>
  <si>
    <t xml:space="preserve">(**) i volumi da indicare corrispondono ai reflui scaricati nell'arco temporale riportato nelle colonne successive (la periodicità dei monitoraggi è stabilita nel Piano di monitoraggio dell'AIA). Qualora lo scarico per il quale è richiesta l'analisi non sia dotato di contatore volumetrico, provvedere ad indicare il dato complessivo stimato in maniera opportuna </t>
  </si>
  <si>
    <t>W1 (mc/anno)</t>
  </si>
  <si>
    <t>W2 (mc/anno)</t>
  </si>
  <si>
    <t>TOT</t>
  </si>
  <si>
    <r>
      <t xml:space="preserve">WF2i = W2 x [Ci]2 x 10 </t>
    </r>
    <r>
      <rPr>
        <vertAlign val="superscript"/>
        <sz val="16"/>
        <rFont val="Times New Roman"/>
        <family val="1"/>
      </rPr>
      <t>-3</t>
    </r>
  </si>
  <si>
    <r>
      <t xml:space="preserve">WF1i = W1 x [Ci]1 x 10 </t>
    </r>
    <r>
      <rPr>
        <vertAlign val="superscript"/>
        <sz val="16"/>
        <rFont val="Times New Roman"/>
        <family val="1"/>
      </rPr>
      <t>-3</t>
    </r>
  </si>
  <si>
    <t>WFi = WF1i + WF2i + WF3i + WF4i +…</t>
  </si>
  <si>
    <r>
      <t>W</t>
    </r>
    <r>
      <rPr>
        <b/>
        <vertAlign val="subscript"/>
        <sz val="16"/>
        <rFont val="Times New Roman"/>
        <family val="1"/>
      </rPr>
      <t>TOT</t>
    </r>
  </si>
  <si>
    <t>Simbolo</t>
  </si>
  <si>
    <t>Unità Misura</t>
  </si>
  <si>
    <t>Efficienza di elettrodeposizione</t>
  </si>
  <si>
    <t>kg/kg</t>
  </si>
  <si>
    <t>Consumo di energia elettrica per uso produttivo</t>
  </si>
  <si>
    <t>Consumo di energia elettrica/zinco utilizzato</t>
  </si>
  <si>
    <t>kwh/kg</t>
  </si>
  <si>
    <t>Consumo di energia termica per uso produttivo</t>
  </si>
  <si>
    <t>Consumo di energia termica/zinco utilizzato</t>
  </si>
  <si>
    <t>Consumo idrico</t>
  </si>
  <si>
    <t>Acqua utilizzata nel ciclo produttivo/zinco utilizzato</t>
  </si>
  <si>
    <t>mc/kg</t>
  </si>
  <si>
    <t>Fattore di emissione dello zinco nelle acque di scarico</t>
  </si>
  <si>
    <t>Quantità di zinco nelle acque di scarico/zinco utilizzato</t>
  </si>
  <si>
    <t>(*) inserire nella cella sottostante la sigla dello scarico indicata nell'atto di AIA per il quale sono richieste analisi di controllo (es. S1, S2, oppure Scarico Depuratore, scarico acque prime pioggie, ...). Se ho più scarichi che richiedono analisi, compilare le colonne successive mettendo per ogni scarico la sigla corrispondente.</t>
  </si>
  <si>
    <t>Scarico 1
(*)</t>
  </si>
  <si>
    <r>
      <t xml:space="preserve">I) </t>
    </r>
    <r>
      <rPr>
        <b/>
        <u val="single"/>
        <sz val="14"/>
        <rFont val="Arial"/>
        <family val="2"/>
      </rPr>
      <t>Volumi di Scarico</t>
    </r>
  </si>
  <si>
    <r>
      <t xml:space="preserve">II) </t>
    </r>
    <r>
      <rPr>
        <b/>
        <u val="single"/>
        <sz val="14"/>
        <rFont val="Arial"/>
        <family val="2"/>
      </rPr>
      <t>Analisi Autocontrolli</t>
    </r>
  </si>
  <si>
    <r>
      <t xml:space="preserve">III) </t>
    </r>
    <r>
      <rPr>
        <b/>
        <u val="single"/>
        <sz val="14"/>
        <rFont val="Arial"/>
        <family val="2"/>
      </rPr>
      <t>Flussi di massa</t>
    </r>
  </si>
  <si>
    <t>Scarico 2
(*)</t>
  </si>
  <si>
    <t>Scarico 3
(*)</t>
  </si>
  <si>
    <t>Scarico 4
(*)</t>
  </si>
  <si>
    <t>(*) nella cella sottostante viene inserita in automatico la dicitura utilizzata nella tabella dei "Volumi di scarico". Se ho più scarichi che richiedono analisi, compilare le tabelle successive dove in automatico verrà inserito il nome degli altri scarichi per i quali sono richieste le analisi in AIA</t>
  </si>
  <si>
    <t>(*) vedi nota precedente</t>
  </si>
  <si>
    <t>Scarico</t>
  </si>
  <si>
    <r>
      <t xml:space="preserve">IV) </t>
    </r>
    <r>
      <rPr>
        <b/>
        <u val="single"/>
        <sz val="14"/>
        <rFont val="Arial"/>
        <family val="2"/>
      </rPr>
      <t>Fattori di emissione scarichi</t>
    </r>
  </si>
  <si>
    <t>(i) Nome inquinante inserito in automatico dalle celle delle tabelle precedenti</t>
  </si>
  <si>
    <t>FW (i) = WF (i) / P</t>
  </si>
  <si>
    <t>WF</t>
  </si>
  <si>
    <t xml:space="preserve">Solidi Sospesi Totali </t>
  </si>
  <si>
    <t xml:space="preserve">BOD5 </t>
  </si>
  <si>
    <t xml:space="preserve">COD </t>
  </si>
  <si>
    <t xml:space="preserve">Alluminio </t>
  </si>
  <si>
    <t xml:space="preserve">Cadmio </t>
  </si>
  <si>
    <t xml:space="preserve">Ferro </t>
  </si>
  <si>
    <t xml:space="preserve">Nichel </t>
  </si>
  <si>
    <t>Zinco</t>
  </si>
  <si>
    <t>Inquinante 1(**)</t>
  </si>
  <si>
    <t>totale</t>
  </si>
  <si>
    <r>
      <t>(*)</t>
    </r>
    <r>
      <rPr>
        <sz val="10"/>
        <rFont val="Arial"/>
        <family val="2"/>
      </rPr>
      <t xml:space="preserve">  In questa voce specificare la fonte di acqua alternativa a quelle indicate nelle celle precedenti. Possono rientrare in tale tipologia ad esempio: acque di prima o seconda pioggia riutilizzate nel ciclo produttivo e stoccate in serbatoi / vasche di accumulo, acque derivanti da altra condotta differente da acquedotto o pozzo (es. acqua prelevata dallo stabilimento adiacente ed utilizzata in parte, mediante condotta, dal proprio stabilimento)</t>
    </r>
  </si>
  <si>
    <r>
      <t xml:space="preserve"> (**)</t>
    </r>
    <r>
      <rPr>
        <sz val="10"/>
        <rFont val="Arial"/>
        <family val="2"/>
      </rPr>
      <t xml:space="preserve"> sono acque recuperate ad esempio quelle dalle vasche di lavaggio pezzi , le acque riutilizzate internamente dopo depurazione, oppure, gli scarichi idrici degli impianti di abbattimento ad umido. Se non sono presenti contatori è possibile mettere un valore di "stima". Se sono presenti più recuperi aggiungere tante righe quante sono gli stessi.</t>
    </r>
  </si>
  <si>
    <t>conducibilità</t>
  </si>
  <si>
    <t xml:space="preserve">LIMITI DA AUTORIZZAZIONE </t>
  </si>
  <si>
    <t>METODI DI ANALISI (*)</t>
  </si>
  <si>
    <t>da descrivere in relazione tecnica</t>
  </si>
  <si>
    <t>Boro</t>
  </si>
  <si>
    <t>Cobalto</t>
  </si>
  <si>
    <t>Conducibilità</t>
  </si>
  <si>
    <t>Polveri</t>
  </si>
  <si>
    <t>SOx</t>
  </si>
  <si>
    <t>Acido fosforico</t>
  </si>
  <si>
    <t>Ni (mg/L)</t>
  </si>
  <si>
    <r>
      <t xml:space="preserve">Recapito dello scarico finale 
</t>
    </r>
    <r>
      <rPr>
        <sz val="11"/>
        <rFont val="Arial"/>
        <family val="2"/>
      </rPr>
      <t>(fognatura, acque supericiali ecc..)</t>
    </r>
  </si>
  <si>
    <t>Quantità totale materiali ausiliari</t>
  </si>
  <si>
    <t>valore</t>
  </si>
  <si>
    <t>Consumo di energia elettrica utilizzata nel processo di trattamento</t>
  </si>
  <si>
    <t>Consumo di energia termica utilizzata nel processo di trattamento</t>
  </si>
  <si>
    <t>Consumo di energia termica totale ad uso produttivo</t>
  </si>
  <si>
    <t xml:space="preserve">zinco utilizzato/consumo di energia elettrica </t>
  </si>
  <si>
    <t xml:space="preserve">VALORE </t>
  </si>
  <si>
    <t>superficie prodotto trattato normalizzata</t>
  </si>
  <si>
    <t>Inquinante 1 (u.m.)</t>
  </si>
  <si>
    <t>Inquinante 2 (u.m.)</t>
  </si>
  <si>
    <t>ACIDO CLORIDRICO</t>
  </si>
  <si>
    <t>ACIDO SOLFORICO</t>
  </si>
  <si>
    <t>ACIDO FOSFORICO</t>
  </si>
  <si>
    <t>ACIDO NITRICO</t>
  </si>
  <si>
    <t>ACIDO FLUORIDRICO</t>
  </si>
  <si>
    <t>SODIO CARBONATO</t>
  </si>
  <si>
    <t>SODIO IDROSSIDO</t>
  </si>
  <si>
    <t>SOLVENTI</t>
  </si>
  <si>
    <t>Indicare tipo di post-trattamento (per es: Passivazione)</t>
  </si>
  <si>
    <t>PASSIVAZIONI</t>
  </si>
  <si>
    <t>OLIO</t>
  </si>
  <si>
    <t>SIGILLANTI</t>
  </si>
  <si>
    <t>NOME PRODOTTO</t>
  </si>
  <si>
    <t>Totale prelievo uso civile</t>
  </si>
  <si>
    <t>Totale prelievo uso produttivo</t>
  </si>
  <si>
    <t>Acqua utilizzata nel ciclo produttivo/consumo di energia elettrica</t>
  </si>
  <si>
    <t>Quantità di zinco nelle acque di scarico/ consumo di energia elettrica</t>
  </si>
  <si>
    <t>Consumo di anidride cromica /consumo di energia elettrica</t>
  </si>
  <si>
    <t>Consumo di energia termica /consumo di energia elettrica</t>
  </si>
  <si>
    <t>Acqua utilizzata nel ciclo produttivo/ consumo di energia elettrica</t>
  </si>
  <si>
    <t>Quantità di cromo totale/ consumo di energia elettrica</t>
  </si>
  <si>
    <t>Quantità di cromo VI/ consumo di energia elettrica</t>
  </si>
  <si>
    <r>
      <t>compilare il foglio "</t>
    </r>
    <r>
      <rPr>
        <b/>
        <sz val="10"/>
        <rFont val="Arial"/>
        <family val="2"/>
      </rPr>
      <t>Analisi prelievi da pozzo"</t>
    </r>
    <r>
      <rPr>
        <sz val="10"/>
        <rFont val="Arial"/>
        <family val="2"/>
      </rPr>
      <t>"</t>
    </r>
  </si>
  <si>
    <t>Monitoraggio e Controllo Materie Prime</t>
  </si>
  <si>
    <t>SEZIONE RELATIVA AGLI SCARICHI CHE NON  CONTRIBUISCONO AL CALCOLO DEL FLUSSO DI MASSA</t>
  </si>
  <si>
    <t>Unità di misura</t>
  </si>
  <si>
    <t>(*) nella cella sottostante viene inserita in automatico la dicitura utilizzata nella tabella dei "Volumi di scarico". Se vi sono più scarichi che richiedono analisi, compilare le tabelle successive dove in automatico verrà inserito il nome degli altri scarichi per i quali sono richieste le analisi in AIA</t>
  </si>
  <si>
    <t>MODALITA’ DI CALCOLO riferito al parametro caratteristico</t>
  </si>
  <si>
    <t>Unità di Misura</t>
  </si>
  <si>
    <t>MODALITA’ DI CALCOLO riferito al consumo di energia elettrica</t>
  </si>
  <si>
    <t>Kg/KWh</t>
  </si>
  <si>
    <t>mc/KWh</t>
  </si>
  <si>
    <t>mc/kWh</t>
  </si>
  <si>
    <t>Consumo di metallo e composti/consumo di energia elettrica</t>
  </si>
  <si>
    <t>g/kWh</t>
  </si>
  <si>
    <t>Prodotti utilizzati/consumo di energia elettrica</t>
  </si>
  <si>
    <t>materie prime/consumo di energia elettrica</t>
  </si>
  <si>
    <t>Quantità di COV/consumo di energia elettrica</t>
  </si>
  <si>
    <r>
      <t xml:space="preserve">(*) </t>
    </r>
    <r>
      <rPr>
        <sz val="10"/>
        <rFont val="Arial"/>
        <family val="2"/>
      </rPr>
      <t xml:space="preserve">In base alla tempistica prevista nel piano di monitoraggio dell' AIA ed alla data dell'ultima valutazione eseguita riportare il periodo di riferimento della prossima valutazione prevista. In caso  nelle modifiche successive, siano richieste tempistiche differenti da quelle del piano di Monitoraggio, riportare il periodo indicato ed i riferimenti all'Atto dove la prescrizione specifica è riportata. </t>
    </r>
  </si>
  <si>
    <t>Tipologia di lavorazione</t>
  </si>
  <si>
    <t>Solidi Sospesi Totali (mg/l)</t>
  </si>
  <si>
    <t>BOD5    (mg/l)</t>
  </si>
  <si>
    <t>COD (mg/l)</t>
  </si>
  <si>
    <t>Alluminio (mg/l)</t>
  </si>
  <si>
    <t>Cadmio (mg/l)</t>
  </si>
  <si>
    <t xml:space="preserve">Cromo Totale (mg/l) </t>
  </si>
  <si>
    <t>Cromo Esavalente (mg/l)</t>
  </si>
  <si>
    <t>Ferro (mg/l)</t>
  </si>
  <si>
    <t>Manganese (mg/l)</t>
  </si>
  <si>
    <t>Mercurio (mg/l)</t>
  </si>
  <si>
    <t>Nichel (mg/l)</t>
  </si>
  <si>
    <t>Piombo (mg/l)</t>
  </si>
  <si>
    <t>Rame (mg/l)</t>
  </si>
  <si>
    <t>Zinco (mg/l)</t>
  </si>
  <si>
    <t>Stagno (mg/l)</t>
  </si>
  <si>
    <t>Cianuri totali (mg/l)</t>
  </si>
  <si>
    <t>Cloro attivo libero (mg/l)</t>
  </si>
  <si>
    <t>Solfuri (mg/l)</t>
  </si>
  <si>
    <t>Solfiti (mg/l)</t>
  </si>
  <si>
    <t>Solfati (mg/l)</t>
  </si>
  <si>
    <t>Cloruri (mg/l)</t>
  </si>
  <si>
    <t>Fluoruri (mg/l)</t>
  </si>
  <si>
    <t>Fosforo Totale (mg/l)</t>
  </si>
  <si>
    <t>Azoto Ammoniacale (mg/l)</t>
  </si>
  <si>
    <t>Azoto nitroso (mg/l)</t>
  </si>
  <si>
    <t>Azoto nitrico (mg/l)</t>
  </si>
  <si>
    <t xml:space="preserve">Tensioattivi Totali (mg/l) </t>
  </si>
  <si>
    <t>Idrocarburi Totali (mg/l)</t>
  </si>
  <si>
    <t>Valori medi [Ci]1 (mg/l)</t>
  </si>
  <si>
    <t>Valori medi  [Ci]2 (mg/l)</t>
  </si>
  <si>
    <t>Valori medi [Ci]3 (mg/l)</t>
  </si>
  <si>
    <t>Valori medi [Ci]4 (mg/l)</t>
  </si>
  <si>
    <t>(mg/l)</t>
  </si>
  <si>
    <t xml:space="preserve">Cromo Totale  </t>
  </si>
  <si>
    <t xml:space="preserve">Cromo Esavalente  </t>
  </si>
  <si>
    <t xml:space="preserve">Manganese  </t>
  </si>
  <si>
    <t xml:space="preserve">Mercurio  </t>
  </si>
  <si>
    <t xml:space="preserve">Piombo </t>
  </si>
  <si>
    <t xml:space="preserve">Rame </t>
  </si>
  <si>
    <t xml:space="preserve">Zinco </t>
  </si>
  <si>
    <t xml:space="preserve">Stagno </t>
  </si>
  <si>
    <t xml:space="preserve">Cianuri totali </t>
  </si>
  <si>
    <t xml:space="preserve">Cloro attivo libero </t>
  </si>
  <si>
    <t xml:space="preserve">Solfuri </t>
  </si>
  <si>
    <t xml:space="preserve">Solfiti </t>
  </si>
  <si>
    <t xml:space="preserve">Solfati </t>
  </si>
  <si>
    <t xml:space="preserve">Cloruri </t>
  </si>
  <si>
    <t xml:space="preserve">Fluoruri </t>
  </si>
  <si>
    <t xml:space="preserve">Fosforo Totale </t>
  </si>
  <si>
    <t xml:space="preserve">Azoto Ammoniacale </t>
  </si>
  <si>
    <t xml:space="preserve">Azoto nitroso </t>
  </si>
  <si>
    <t xml:space="preserve">Azoto nitrico </t>
  </si>
  <si>
    <t xml:space="preserve">Tensioattivi Totali </t>
  </si>
  <si>
    <t xml:space="preserve">Idrocarburi Totali </t>
  </si>
  <si>
    <t>-</t>
  </si>
  <si>
    <t>mg/kg</t>
  </si>
  <si>
    <t>mg/KWh</t>
  </si>
  <si>
    <t>Fattore di emissione per ogni inquinante riferito al parametro caratteristico scelto</t>
  </si>
  <si>
    <t>Fattore di emissione per ogni inquinante riferito al consumo di energia elettrica</t>
  </si>
  <si>
    <t>g/KWh/anno</t>
  </si>
  <si>
    <t>Valore (Fattore di emissione per ogni inquinante riferito al parametro caratteristico scelto)</t>
  </si>
  <si>
    <t>Valore (Fattore di emissione per ogni inquinante riferito al consumo di energia elettrica)</t>
  </si>
  <si>
    <t>Incertezza
[mg/Nm3]</t>
  </si>
  <si>
    <t>Materie prime principali caratteristiche del processo (*)</t>
  </si>
  <si>
    <t>Cromo (anidride cromica)</t>
  </si>
  <si>
    <t xml:space="preserve">Consumo Totale di materie prime ausiliarie del trattamento principale </t>
  </si>
  <si>
    <t>Consumo di materie prime ausiliarie del trattamento principale /consumo di energia elettrica</t>
  </si>
  <si>
    <t>Consumo di materie prime ausiliarie del trattamento principale /superficie trattata</t>
  </si>
  <si>
    <t>Consumo di materie prime ausiliarie del trattamento principale /zinco utilizzato</t>
  </si>
  <si>
    <t xml:space="preserve">Consumo di materie prime ausiliarie del trattamento principale /consumo di energia elettrica </t>
  </si>
  <si>
    <t>Fattore di emissione di COV Totale nelle emissioni in atmosfera</t>
  </si>
  <si>
    <t>Consumo di prodotti per trattamento principale</t>
  </si>
  <si>
    <t>Altra - da specificare per altri trattamenti</t>
  </si>
  <si>
    <t>Valori  in ingresso al depuratore</t>
  </si>
  <si>
    <t>Efficienza di depurazione (%)</t>
  </si>
  <si>
    <t>Quantità di nichel /superficie trattata</t>
  </si>
  <si>
    <t>Quantità di nichel/consumo di energia elettrica</t>
  </si>
  <si>
    <t>Quantità di rame/consumo di energia elettrica</t>
  </si>
  <si>
    <t>Quantità di Cromo totale/consumo di energia elettrica</t>
  </si>
  <si>
    <t>Quantità di Cromo VI/consumo di energia elettrica</t>
  </si>
  <si>
    <t>g/KWh</t>
  </si>
  <si>
    <t xml:space="preserve">Vernice o prodotto verniciante </t>
  </si>
  <si>
    <t>Solventi</t>
  </si>
  <si>
    <t>Consumo di materia prima principale per cataforesi/anaforesi - vernice o prdotto veniciante</t>
  </si>
  <si>
    <t>Kg/mq</t>
  </si>
  <si>
    <t>Kg/kWh</t>
  </si>
  <si>
    <t xml:space="preserve"> Da compilare solo nel caso in cui sia previsto un limite in AIA</t>
  </si>
  <si>
    <t>Stima di Emissione diffusa di COV (kg/anno):</t>
  </si>
  <si>
    <t>ZINCATURA ELETTROLITICA</t>
  </si>
  <si>
    <t>kg/kWh</t>
  </si>
  <si>
    <t>b) Volume e Dati di analisi relativi alle acque reflue eventualmente comprese nel piano di monitoraggio escluse quelle industriali in uscita dal depuratore</t>
  </si>
  <si>
    <t xml:space="preserve">(***) indicare l'arco temporale a cui si riferisce il volume dello scarico riportato: dalla data della precedente lettura del contatore alla data della nuova lettura. qualora lo scarico sia dotato di contatore volumetrico, provvedere ad indicare l'arco temporale riferito al dato misurato </t>
  </si>
  <si>
    <t xml:space="preserve">a) Volume e Dati di analisi relativi alle acque reflue industriali in uscita dal depuratore </t>
  </si>
  <si>
    <t xml:space="preserve">Energia Termica </t>
  </si>
  <si>
    <t>Ni Nichel e i suoi Sali</t>
  </si>
  <si>
    <t>Zn Zinco e i suoi Sali</t>
  </si>
  <si>
    <t>Cu Rame e i suoi Sali</t>
  </si>
  <si>
    <t>Sali di metalli preziosi</t>
  </si>
  <si>
    <t>Altri Additivi (funzione)</t>
  </si>
  <si>
    <t>Altri Additivi (nome commerciale)</t>
  </si>
  <si>
    <t>SGRASSATURA CHIMICA</t>
  </si>
  <si>
    <t>SGRASSATURA ELETTROLITICA</t>
  </si>
  <si>
    <t>TOP COAT</t>
  </si>
  <si>
    <r>
      <t xml:space="preserve">Quantità di acque recuperate riutilizzate nel ciclo produttivo </t>
    </r>
    <r>
      <rPr>
        <b/>
        <sz val="10"/>
        <rFont val="Arial"/>
        <family val="2"/>
      </rPr>
      <t>(**)</t>
    </r>
  </si>
  <si>
    <t xml:space="preserve"> Qualità delle Acque prelevate da pozzo</t>
  </si>
  <si>
    <t>kg/anno</t>
  </si>
  <si>
    <r>
      <t xml:space="preserve"> Fonte </t>
    </r>
    <r>
      <rPr>
        <b/>
        <i/>
        <sz val="10"/>
        <rFont val="Arial"/>
        <family val="2"/>
      </rPr>
      <t>(***)</t>
    </r>
  </si>
  <si>
    <t>(***) Specificare la fonte o più fonti di energia utilizzate per l'energia termica,  inserire unità di misura e contributo di ogni singola fonte sul totale.</t>
  </si>
  <si>
    <t>Quantità di materia prima principale utilizzata</t>
  </si>
  <si>
    <t>Specificare quale è la materia prima principale del trattamento</t>
  </si>
  <si>
    <t xml:space="preserve">Acido Solforico </t>
  </si>
  <si>
    <t>Elettrolucidanti</t>
  </si>
  <si>
    <t>Cianuri di rame e zinco</t>
  </si>
  <si>
    <t>Quantità di acido solforico utilizzata</t>
  </si>
  <si>
    <t>Prodotti utilizzati/Quantità di acido solforico utilizzata</t>
  </si>
  <si>
    <t xml:space="preserve"> kg/kg</t>
  </si>
  <si>
    <t>Materie prime/Quantità di acido solforico utilizzata</t>
  </si>
  <si>
    <t>Consumo di energia termica/Quantità di acido solforico utilizzata</t>
  </si>
  <si>
    <t xml:space="preserve"> kwh/kg</t>
  </si>
  <si>
    <t xml:space="preserve"> mc/kg</t>
  </si>
  <si>
    <t>Acqua utilizzata nel ciclo produttivo/Quantità di acido solforico utilizzata</t>
  </si>
  <si>
    <t>SI</t>
  </si>
  <si>
    <t>NO</t>
  </si>
  <si>
    <t>Selezione si/no</t>
  </si>
  <si>
    <t>Altra (specificare). Param caratteristico materia prima principale</t>
  </si>
  <si>
    <t>PER TRATTAMENTO PRINCIPALE</t>
  </si>
  <si>
    <t>PER PRETRATTAMENTO</t>
  </si>
  <si>
    <t>PER POST-TRATTAMENTO</t>
  </si>
  <si>
    <r>
      <t xml:space="preserve">Tipologia di campionamento (*) 
</t>
    </r>
    <r>
      <rPr>
        <b/>
        <sz val="11"/>
        <rFont val="Arial"/>
        <family val="2"/>
      </rPr>
      <t>da selezionare tra le seguenti opzioni</t>
    </r>
    <r>
      <rPr>
        <sz val="11"/>
        <rFont val="Arial"/>
        <family val="2"/>
      </rPr>
      <t xml:space="preserve">:
</t>
    </r>
    <r>
      <rPr>
        <b/>
        <i/>
        <sz val="11"/>
        <rFont val="Arial"/>
        <family val="2"/>
      </rPr>
      <t>1.</t>
    </r>
    <r>
      <rPr>
        <i/>
        <sz val="11"/>
        <rFont val="Arial"/>
        <family val="2"/>
      </rPr>
      <t xml:space="preserve"> Campione istantaneo
</t>
    </r>
    <r>
      <rPr>
        <b/>
        <i/>
        <sz val="11"/>
        <rFont val="Arial"/>
        <family val="2"/>
      </rPr>
      <t>2.</t>
    </r>
    <r>
      <rPr>
        <i/>
        <sz val="11"/>
        <rFont val="Arial"/>
        <family val="2"/>
      </rPr>
      <t xml:space="preserve"> Campione composito riferito alla portata
</t>
    </r>
    <r>
      <rPr>
        <b/>
        <i/>
        <sz val="11"/>
        <rFont val="Arial"/>
        <family val="2"/>
      </rPr>
      <t>3.</t>
    </r>
    <r>
      <rPr>
        <i/>
        <sz val="11"/>
        <rFont val="Arial"/>
        <family val="2"/>
      </rPr>
      <t xml:space="preserve"> Campione composito riferito al tempo</t>
    </r>
  </si>
  <si>
    <t xml:space="preserve">Consumo di metallo e composti/quantità di nichel e Cromo consumati </t>
  </si>
  <si>
    <t xml:space="preserve">Consumo di materie prime ausiliarie del trattamento principale/quantità di nichel e Cromo consumati </t>
  </si>
  <si>
    <t xml:space="preserve">Consumo di energia elettrica/quantità di nichel e Cromo consumati </t>
  </si>
  <si>
    <t xml:space="preserve">Consumo di energia termica/quantità di nichel e Cromo consumati </t>
  </si>
  <si>
    <t xml:space="preserve">Acqua utilizzata nel ciclo produttivo/quantità di nichel e Cromo consumati </t>
  </si>
  <si>
    <t xml:space="preserve">Quantità di nichel /quantità di nichel e Cromo consumati </t>
  </si>
  <si>
    <t xml:space="preserve">Quantità di Rame /quantità di nichel e Cromo consumati </t>
  </si>
  <si>
    <t xml:space="preserve">Quantità di Cromo totale /quantità di nichel e Cromo consumati </t>
  </si>
  <si>
    <t xml:space="preserve">Quantità di Cromo VI /quantità di nichel e Cromo consumati </t>
  </si>
  <si>
    <r>
      <t>Importante</t>
    </r>
    <r>
      <rPr>
        <b/>
        <i/>
        <sz val="16"/>
        <rFont val="Arial"/>
        <family val="2"/>
      </rPr>
      <t xml:space="preserve">:
</t>
    </r>
    <r>
      <rPr>
        <i/>
        <sz val="16"/>
        <rFont val="Arial"/>
        <family val="2"/>
      </rPr>
      <t>Nel caso:       
1</t>
    </r>
    <r>
      <rPr>
        <b/>
        <i/>
        <sz val="14"/>
        <rFont val="Arial"/>
        <family val="2"/>
      </rPr>
      <t>)</t>
    </r>
    <r>
      <rPr>
        <i/>
        <sz val="14"/>
        <rFont val="Arial"/>
        <family val="2"/>
      </rPr>
      <t xml:space="preserve"> </t>
    </r>
    <r>
      <rPr>
        <i/>
        <sz val="16"/>
        <rFont val="Arial"/>
        <family val="2"/>
      </rPr>
      <t xml:space="preserve">di </t>
    </r>
    <r>
      <rPr>
        <i/>
        <sz val="14"/>
        <rFont val="Arial"/>
        <family val="2"/>
      </rPr>
      <t xml:space="preserve">un numero di </t>
    </r>
    <r>
      <rPr>
        <b/>
        <i/>
        <u val="single"/>
        <sz val="14"/>
        <rFont val="Arial"/>
        <family val="2"/>
      </rPr>
      <t xml:space="preserve">misure e/o scarichi </t>
    </r>
    <r>
      <rPr>
        <i/>
        <sz val="14"/>
        <rFont val="Arial"/>
        <family val="2"/>
      </rPr>
      <t>superiore a quello preimpostato, modificare opportunamente il modulo aggiungendo le righe necessarie e copiando le formule di calcolo;
2</t>
    </r>
    <r>
      <rPr>
        <b/>
        <i/>
        <sz val="14"/>
        <rFont val="Arial"/>
        <family val="2"/>
      </rPr>
      <t>)</t>
    </r>
    <r>
      <rPr>
        <i/>
        <sz val="14"/>
        <rFont val="Arial"/>
        <family val="2"/>
      </rPr>
      <t xml:space="preserve"> in cui sia il richiesto in AIA il monitoraggio di altri </t>
    </r>
    <r>
      <rPr>
        <b/>
        <i/>
        <u val="single"/>
        <sz val="14"/>
        <rFont val="Arial"/>
        <family val="2"/>
      </rPr>
      <t>parametri,</t>
    </r>
    <r>
      <rPr>
        <i/>
        <sz val="14"/>
        <rFont val="Arial"/>
        <family val="2"/>
      </rPr>
      <t xml:space="preserve"> aggiungere le colonne necessarie alla destra di quelle preimpostate indicandovi i paramentri considerati e le relative concentrazioni misurate;
</t>
    </r>
  </si>
  <si>
    <t>Parametro caratteristico per calcolo fattore di emissione</t>
  </si>
  <si>
    <r>
      <t xml:space="preserve">Importante:
Nel caso:                                                                                                                                                                                                                                                 
</t>
    </r>
    <r>
      <rPr>
        <b/>
        <i/>
        <sz val="12"/>
        <rFont val="Arial"/>
        <family val="2"/>
      </rPr>
      <t>1)</t>
    </r>
    <r>
      <rPr>
        <i/>
        <sz val="12"/>
        <rFont val="Arial"/>
        <family val="2"/>
      </rPr>
      <t xml:space="preserve"> di un numero di </t>
    </r>
    <r>
      <rPr>
        <b/>
        <i/>
        <u val="single"/>
        <sz val="12"/>
        <rFont val="Arial"/>
        <family val="2"/>
      </rPr>
      <t>misure</t>
    </r>
    <r>
      <rPr>
        <i/>
        <sz val="12"/>
        <rFont val="Arial"/>
        <family val="2"/>
      </rPr>
      <t xml:space="preserve"> superiore a quello preimpostato, modificare opportunamente il modulo aggiungendo le righe necessarie;
</t>
    </r>
    <r>
      <rPr>
        <b/>
        <i/>
        <sz val="12"/>
        <rFont val="Arial"/>
        <family val="2"/>
      </rPr>
      <t xml:space="preserve">2) </t>
    </r>
    <r>
      <rPr>
        <i/>
        <sz val="12"/>
        <rFont val="Arial"/>
        <family val="2"/>
      </rPr>
      <t xml:space="preserve">di monitoraggio di altri </t>
    </r>
    <r>
      <rPr>
        <b/>
        <i/>
        <u val="single"/>
        <sz val="12"/>
        <rFont val="Arial"/>
        <family val="2"/>
      </rPr>
      <t>parametri</t>
    </r>
    <r>
      <rPr>
        <i/>
        <sz val="12"/>
        <rFont val="Arial"/>
        <family val="2"/>
      </rPr>
      <t xml:space="preserve">, aggiungere le colonne necessarie alla destra di quelle preimpostate indicandovi i paramentri considerati e le relative concentrazioni misurate e copiando le formule di calcolo.
Se vengono apportate modifiche al foglio, adeguare opportunamente l'area di stampa in modo da poter stampare l'intero foglio in un'unica pagina.    </t>
    </r>
  </si>
  <si>
    <t>Inquinante 1(**) (specificare)</t>
  </si>
  <si>
    <t>Volume massimo autorizzato (se presente)</t>
  </si>
  <si>
    <t>(mc/anno)</t>
  </si>
  <si>
    <t xml:space="preserve">Consumo totale di prodotti pre/post-trattamento  </t>
  </si>
  <si>
    <t>Nome formulato commerciale**</t>
  </si>
  <si>
    <t>Quantità di zinco utilizzato (compreso quello presente nei sali aggiunti)</t>
  </si>
  <si>
    <t>Quantità di nichel e Cromo utilizzati  (compreso quello presente nei sali aggiunti)</t>
  </si>
  <si>
    <t>Cromatura decorativa e/o nichelatura materia prima pincipale</t>
  </si>
  <si>
    <t xml:space="preserve">Cromatura decorativa e/o nichelatura superficie prodotto </t>
  </si>
  <si>
    <t>Cromatura decorativa e/o nichelatura superficie telai di supporto</t>
  </si>
  <si>
    <t>** Per gli acidi e sodio idrossido, indicare la concentrazione  espressa in percentuale (%)</t>
  </si>
  <si>
    <t>(mS/cm)</t>
  </si>
  <si>
    <t>CROMATURA DECORATIVA E/O NICHELATURA  (SE RIFERITA ALLA QUANTITA' DI MATERIA PRIMA PRINCIPALE)</t>
  </si>
  <si>
    <t>CROMATURA DECORATIVA E/O NICHELATURA (SE RIFERITA ALLA SUPERFICIE DI PRODOTTO TRATTATA NORMALIZZATA)</t>
  </si>
  <si>
    <t xml:space="preserve">CROMATURA DECORATIVA E/O NICHELATURA  (SE RIFERITA ALLA SUPERFICIE DI PRODOTTO O TELAI) </t>
  </si>
  <si>
    <t xml:space="preserve">mg/Kg </t>
  </si>
  <si>
    <t>mg/Kg</t>
  </si>
  <si>
    <t>Consumo di energia elettrica/materia prima principale, o massa di prodotto trattato, o superficie di prodotto trattato</t>
  </si>
  <si>
    <r>
      <t>CrO</t>
    </r>
    <r>
      <rPr>
        <vertAlign val="subscript"/>
        <sz val="10"/>
        <rFont val="Arial"/>
        <family val="2"/>
      </rPr>
      <t xml:space="preserve">3  </t>
    </r>
    <r>
      <rPr>
        <sz val="10"/>
        <rFont val="Arial"/>
        <family val="2"/>
      </rPr>
      <t>e</t>
    </r>
    <r>
      <rPr>
        <vertAlign val="subscript"/>
        <sz val="10"/>
        <rFont val="Arial"/>
        <family val="2"/>
      </rPr>
      <t xml:space="preserve"> </t>
    </r>
    <r>
      <rPr>
        <sz val="10"/>
        <rFont val="Arial"/>
        <family val="2"/>
      </rPr>
      <t>Sali di cromo</t>
    </r>
  </si>
  <si>
    <t>Boro (mg/l)</t>
  </si>
  <si>
    <t>Cobalto (mg/l)</t>
  </si>
  <si>
    <t>Conducibilità (mS/cm)</t>
  </si>
  <si>
    <t xml:space="preserve">Boro </t>
  </si>
  <si>
    <t xml:space="preserve">Cobalto </t>
  </si>
  <si>
    <t xml:space="preserve">Conducibilità </t>
  </si>
  <si>
    <t>Acqua utilizzata nel ciclo produttivo /consumo di energia elettrica</t>
  </si>
  <si>
    <t xml:space="preserve">Kg/Kg </t>
  </si>
  <si>
    <t>Modulo n. 1. Lavorazione e dati generali</t>
  </si>
  <si>
    <t>Modulo n. 2. Materie Prime</t>
  </si>
  <si>
    <t>Modulo n. 3. Analisi prelievi pozzo</t>
  </si>
  <si>
    <t>Modulo n. 4. Scarichi idrici</t>
  </si>
  <si>
    <t>Modulo n. 5. Emissioni in atmosfera</t>
  </si>
  <si>
    <t xml:space="preserve">Modulo n. 6 Indicatori </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</si>
</sst>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 #,##0.00_-;_-* \-??_-;_-@_-"/>
    <numFmt numFmtId="165" formatCode="0.0"/>
    <numFmt numFmtId="166" formatCode="0.000"/>
    <numFmt numFmtId="167" formatCode="_-* #,##0_-;\-* #,##0_-;_-* \-??_-;_-@_-"/>
    <numFmt numFmtId="168" formatCode="_-* #,##0.0_-;\-* #,##0.0_-;_-* \-??_-;_-@_-"/>
    <numFmt numFmtId="169" formatCode="_-* #,##0_-;\-* #,##0_-;_-* &quot;-&quot;??_-;_-@_-"/>
    <numFmt numFmtId="170" formatCode="_-* #,##0.0_-;\-* #,##0.0_-;_-* &quot;-&quot;??_-;_-@_-"/>
    <numFmt numFmtId="171" formatCode="&quot;Sì&quot;;&quot;Sì&quot;;&quot;No&quot;"/>
    <numFmt numFmtId="172" formatCode="&quot;Vero&quot;;&quot;Vero&quot;;&quot;Falso&quot;"/>
    <numFmt numFmtId="173" formatCode="&quot;Attivo&quot;;&quot;Attivo&quot;;&quot;Disattivo&quot;"/>
    <numFmt numFmtId="174" formatCode="0.0000"/>
    <numFmt numFmtId="175" formatCode="[$€-2]\ #.##000_);[Red]\([$€-2]\ #.##000\)"/>
    <numFmt numFmtId="176" formatCode="[$-410]dddd\ d\ mmmm\ yyyy"/>
  </numFmts>
  <fonts count="49">
    <font>
      <sz val="10"/>
      <name val="Arial"/>
      <family val="2"/>
    </font>
    <font>
      <b/>
      <sz val="14"/>
      <name val="Arial"/>
      <family val="2"/>
    </font>
    <font>
      <b/>
      <sz val="12"/>
      <name val="Arial"/>
      <family val="2"/>
    </font>
    <font>
      <b/>
      <sz val="10"/>
      <name val="Arial"/>
      <family val="2"/>
    </font>
    <font>
      <i/>
      <sz val="10"/>
      <name val="Arial"/>
      <family val="2"/>
    </font>
    <font>
      <b/>
      <i/>
      <sz val="10"/>
      <name val="Arial"/>
      <family val="2"/>
    </font>
    <font>
      <b/>
      <u val="single"/>
      <sz val="16"/>
      <name val="Arial"/>
      <family val="2"/>
    </font>
    <font>
      <sz val="10"/>
      <color indexed="8"/>
      <name val="Arial"/>
      <family val="2"/>
    </font>
    <font>
      <i/>
      <sz val="14"/>
      <name val="Arial"/>
      <family val="2"/>
    </font>
    <font>
      <b/>
      <sz val="11"/>
      <name val="Arial"/>
      <family val="2"/>
    </font>
    <font>
      <sz val="12"/>
      <name val="Arial"/>
      <family val="2"/>
    </font>
    <font>
      <sz val="11"/>
      <name val="Arial"/>
      <family val="2"/>
    </font>
    <font>
      <b/>
      <i/>
      <sz val="11"/>
      <name val="Arial"/>
      <family val="2"/>
    </font>
    <font>
      <i/>
      <sz val="11"/>
      <name val="Arial"/>
      <family val="2"/>
    </font>
    <font>
      <b/>
      <sz val="10"/>
      <name val="Times New Roman"/>
      <family val="1"/>
    </font>
    <font>
      <sz val="10"/>
      <color indexed="10"/>
      <name val="Arial"/>
      <family val="2"/>
    </font>
    <font>
      <b/>
      <i/>
      <sz val="14"/>
      <name val="Arial"/>
      <family val="2"/>
    </font>
    <font>
      <b/>
      <i/>
      <u val="single"/>
      <sz val="14"/>
      <name val="Arial"/>
      <family val="2"/>
    </font>
    <font>
      <sz val="14"/>
      <name val="Arial"/>
      <family val="2"/>
    </font>
    <font>
      <b/>
      <sz val="12"/>
      <color indexed="10"/>
      <name val="Arial"/>
      <family val="2"/>
    </font>
    <font>
      <b/>
      <sz val="12"/>
      <color indexed="12"/>
      <name val="Arial"/>
      <family val="2"/>
    </font>
    <font>
      <vertAlign val="superscript"/>
      <sz val="11"/>
      <name val="Arial"/>
      <family val="2"/>
    </font>
    <font>
      <b/>
      <vertAlign val="superscript"/>
      <sz val="11"/>
      <name val="Arial"/>
      <family val="2"/>
    </font>
    <font>
      <b/>
      <i/>
      <u val="single"/>
      <sz val="16"/>
      <name val="Arial"/>
      <family val="2"/>
    </font>
    <font>
      <b/>
      <i/>
      <sz val="16"/>
      <name val="Arial"/>
      <family val="2"/>
    </font>
    <font>
      <b/>
      <i/>
      <u val="single"/>
      <sz val="8"/>
      <name val="Arial"/>
      <family val="2"/>
    </font>
    <font>
      <i/>
      <sz val="16"/>
      <name val="Arial"/>
      <family val="2"/>
    </font>
    <font>
      <b/>
      <i/>
      <u val="single"/>
      <sz val="15"/>
      <name val="Arial"/>
      <family val="2"/>
    </font>
    <font>
      <b/>
      <sz val="16"/>
      <name val="Times New Roman"/>
      <family val="1"/>
    </font>
    <font>
      <b/>
      <sz val="12"/>
      <name val="Times New Roman"/>
      <family val="1"/>
    </font>
    <font>
      <sz val="16"/>
      <name val="Times New Roman"/>
      <family val="1"/>
    </font>
    <font>
      <b/>
      <u val="single"/>
      <sz val="14"/>
      <name val="Arial"/>
      <family val="2"/>
    </font>
    <font>
      <b/>
      <vertAlign val="subscript"/>
      <sz val="16"/>
      <name val="Times New Roman"/>
      <family val="1"/>
    </font>
    <font>
      <vertAlign val="superscript"/>
      <sz val="16"/>
      <name val="Times New Roman"/>
      <family val="1"/>
    </font>
    <font>
      <sz val="11"/>
      <name val="Arial (W1)"/>
      <family val="0"/>
    </font>
    <font>
      <u val="single"/>
      <sz val="10"/>
      <color indexed="12"/>
      <name val="Arial"/>
      <family val="2"/>
    </font>
    <font>
      <u val="single"/>
      <sz val="8.5"/>
      <color indexed="36"/>
      <name val="Arial"/>
      <family val="2"/>
    </font>
    <font>
      <b/>
      <sz val="10"/>
      <color indexed="10"/>
      <name val="Arial"/>
      <family val="2"/>
    </font>
    <font>
      <b/>
      <u val="single"/>
      <sz val="14"/>
      <color indexed="10"/>
      <name val="Arial"/>
      <family val="2"/>
    </font>
    <font>
      <b/>
      <sz val="14"/>
      <color indexed="10"/>
      <name val="Arial"/>
      <family val="2"/>
    </font>
    <font>
      <b/>
      <sz val="10"/>
      <color indexed="8"/>
      <name val="Arial"/>
      <family val="2"/>
    </font>
    <font>
      <i/>
      <sz val="12"/>
      <name val="Arial"/>
      <family val="2"/>
    </font>
    <font>
      <b/>
      <i/>
      <sz val="12"/>
      <name val="Arial"/>
      <family val="2"/>
    </font>
    <font>
      <b/>
      <i/>
      <u val="single"/>
      <sz val="12"/>
      <name val="Arial"/>
      <family val="2"/>
    </font>
    <font>
      <vertAlign val="subscript"/>
      <sz val="10"/>
      <name val="Arial"/>
      <family val="2"/>
    </font>
    <font>
      <b/>
      <u val="single"/>
      <sz val="12"/>
      <name val="Arial"/>
      <family val="2"/>
    </font>
    <font>
      <b/>
      <u val="single"/>
      <sz val="10"/>
      <name val="Arial"/>
      <family val="2"/>
    </font>
    <font>
      <b/>
      <i/>
      <sz val="18"/>
      <name val="Arial"/>
      <family val="2"/>
    </font>
    <font>
      <b/>
      <sz val="18"/>
      <name val="Arial"/>
      <family val="2"/>
    </font>
  </fonts>
  <fills count="23">
    <fill>
      <patternFill/>
    </fill>
    <fill>
      <patternFill patternType="gray125"/>
    </fill>
    <fill>
      <patternFill patternType="solid">
        <fgColor indexed="42"/>
        <bgColor indexed="64"/>
      </patternFill>
    </fill>
    <fill>
      <patternFill patternType="solid">
        <fgColor indexed="13"/>
        <bgColor indexed="64"/>
      </patternFill>
    </fill>
    <fill>
      <patternFill patternType="solid">
        <fgColor indexed="44"/>
        <bgColor indexed="64"/>
      </patternFill>
    </fill>
    <fill>
      <patternFill patternType="solid">
        <fgColor indexed="42"/>
        <bgColor indexed="64"/>
      </patternFill>
    </fill>
    <fill>
      <patternFill patternType="solid">
        <fgColor indexed="42"/>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15"/>
        <bgColor indexed="64"/>
      </patternFill>
    </fill>
    <fill>
      <patternFill patternType="solid">
        <fgColor indexed="15"/>
        <bgColor indexed="64"/>
      </patternFill>
    </fill>
    <fill>
      <patternFill patternType="solid">
        <fgColor indexed="42"/>
        <bgColor indexed="64"/>
      </patternFill>
    </fill>
    <fill>
      <patternFill patternType="solid">
        <fgColor indexed="42"/>
        <bgColor indexed="64"/>
      </patternFill>
    </fill>
    <fill>
      <patternFill patternType="solid">
        <fgColor indexed="15"/>
        <bgColor indexed="64"/>
      </patternFill>
    </fill>
    <fill>
      <patternFill patternType="solid">
        <fgColor indexed="9"/>
        <bgColor indexed="64"/>
      </patternFill>
    </fill>
    <fill>
      <patternFill patternType="solid">
        <fgColor indexed="44"/>
        <bgColor indexed="64"/>
      </patternFill>
    </fill>
    <fill>
      <patternFill patternType="solid">
        <fgColor indexed="40"/>
        <bgColor indexed="64"/>
      </patternFill>
    </fill>
    <fill>
      <patternFill patternType="solid">
        <fgColor indexed="13"/>
        <bgColor indexed="64"/>
      </patternFill>
    </fill>
    <fill>
      <patternFill patternType="solid">
        <fgColor indexed="42"/>
        <bgColor indexed="64"/>
      </patternFill>
    </fill>
    <fill>
      <patternFill patternType="solid">
        <fgColor indexed="53"/>
        <bgColor indexed="64"/>
      </patternFill>
    </fill>
  </fills>
  <borders count="100">
    <border>
      <left/>
      <right/>
      <top/>
      <bottom/>
      <diagonal/>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medium">
        <color indexed="8"/>
      </left>
      <right>
        <color indexed="63"/>
      </right>
      <top>
        <color indexed="63"/>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right style="thin"/>
      <top style="thin"/>
      <bottom style="medium"/>
    </border>
    <border>
      <left style="thin"/>
      <right style="thin"/>
      <top style="thin"/>
      <bottom>
        <color indexed="63"/>
      </bottom>
    </border>
    <border>
      <left>
        <color indexed="63"/>
      </left>
      <right>
        <color indexed="63"/>
      </right>
      <top style="thin">
        <color indexed="8"/>
      </top>
      <bottom>
        <color indexed="63"/>
      </bottom>
    </border>
    <border>
      <left style="thin"/>
      <right style="thin"/>
      <top style="medium"/>
      <bottom style="thin"/>
    </border>
    <border>
      <left style="thin"/>
      <right style="medium"/>
      <top style="thin"/>
      <bottom style="thin"/>
    </border>
    <border>
      <left style="medium"/>
      <right style="thin"/>
      <top>
        <color indexed="63"/>
      </top>
      <bottom style="medium"/>
    </border>
    <border>
      <left style="thin"/>
      <right style="thin"/>
      <top>
        <color indexed="63"/>
      </top>
      <bottom style="medium"/>
    </border>
    <border>
      <left style="thin"/>
      <right style="thin"/>
      <top>
        <color indexed="63"/>
      </top>
      <bottom style="thin"/>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thin"/>
      <right style="medium"/>
      <top style="thin"/>
      <bottom style="medium"/>
    </border>
    <border>
      <left>
        <color indexed="63"/>
      </left>
      <right>
        <color indexed="63"/>
      </right>
      <top style="thin"/>
      <bottom>
        <color indexed="63"/>
      </bottom>
    </border>
    <border>
      <left>
        <color indexed="63"/>
      </left>
      <right style="thin"/>
      <top>
        <color indexed="63"/>
      </top>
      <bottom style="thin"/>
    </border>
    <border>
      <left style="medium"/>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thin"/>
      <top style="thin"/>
      <bottom>
        <color indexed="63"/>
      </bottom>
    </border>
    <border>
      <left style="thin">
        <color indexed="8"/>
      </left>
      <right style="thin">
        <color indexed="8"/>
      </right>
      <top>
        <color indexed="63"/>
      </top>
      <bottom style="thin">
        <color indexed="8"/>
      </bottom>
    </border>
    <border>
      <left>
        <color indexed="63"/>
      </left>
      <right style="thin"/>
      <top style="thin"/>
      <bottom style="thin"/>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medium"/>
      <top>
        <color indexed="63"/>
      </top>
      <bottom style="mediu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right style="thin"/>
      <top style="medium"/>
      <bottom>
        <color indexed="63"/>
      </bottom>
    </border>
    <border>
      <left style="thin"/>
      <right style="medium"/>
      <top style="medium"/>
      <bottom>
        <color indexed="63"/>
      </bottom>
    </border>
    <border>
      <left>
        <color indexed="63"/>
      </left>
      <right style="thin">
        <color indexed="8"/>
      </right>
      <top style="thin">
        <color indexed="8"/>
      </top>
      <bottom>
        <color indexed="63"/>
      </bottom>
    </border>
    <border>
      <left style="thin"/>
      <right>
        <color indexed="63"/>
      </right>
      <top style="thin"/>
      <bottom style="thin"/>
    </border>
    <border>
      <left style="thin"/>
      <right style="medium"/>
      <top style="thin"/>
      <bottom>
        <color indexed="63"/>
      </bottom>
    </border>
    <border>
      <left style="medium"/>
      <right style="thin"/>
      <top style="thin"/>
      <bottom style="thin"/>
    </border>
    <border>
      <left style="thin"/>
      <right>
        <color indexed="63"/>
      </right>
      <top>
        <color indexed="63"/>
      </top>
      <bottom style="thin"/>
    </border>
    <border>
      <left>
        <color indexed="63"/>
      </left>
      <right style="medium"/>
      <top style="thin"/>
      <bottom style="thin"/>
    </border>
    <border>
      <left>
        <color indexed="63"/>
      </left>
      <right style="thin"/>
      <top style="medium"/>
      <bottom style="thin"/>
    </border>
    <border>
      <left style="thin"/>
      <right style="medium"/>
      <top>
        <color indexed="63"/>
      </top>
      <bottom style="thin"/>
    </border>
    <border>
      <left style="medium"/>
      <right style="thin"/>
      <top style="thin"/>
      <bottom style="medium"/>
    </border>
    <border>
      <left>
        <color indexed="63"/>
      </left>
      <right style="medium"/>
      <top>
        <color indexed="63"/>
      </top>
      <bottom style="thin"/>
    </border>
    <border>
      <left style="thin">
        <color indexed="8"/>
      </left>
      <right style="thin">
        <color indexed="8"/>
      </right>
      <top>
        <color indexed="63"/>
      </top>
      <bottom>
        <color indexed="63"/>
      </bottom>
    </border>
    <border>
      <left>
        <color indexed="63"/>
      </left>
      <right>
        <color indexed="63"/>
      </right>
      <top style="medium"/>
      <bottom>
        <color indexed="63"/>
      </bottom>
    </border>
    <border>
      <left style="medium"/>
      <right style="medium"/>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right>
        <color indexed="63"/>
      </right>
      <top>
        <color indexed="63"/>
      </top>
      <bottom>
        <color indexed="63"/>
      </bottom>
    </border>
    <border>
      <left style="thin">
        <color indexed="8"/>
      </left>
      <right style="thin">
        <color indexed="8"/>
      </right>
      <top style="thin"/>
      <bottom style="thin">
        <color indexed="8"/>
      </bottom>
    </border>
    <border>
      <left style="thin">
        <color indexed="8"/>
      </left>
      <right style="thin">
        <color indexed="8"/>
      </right>
      <top style="thin">
        <color indexed="8"/>
      </top>
      <bottom style="hair">
        <color indexed="8"/>
      </bottom>
    </border>
    <border>
      <left style="thin"/>
      <right style="medium"/>
      <top style="medium"/>
      <bottom style="thin"/>
    </border>
    <border>
      <left style="thin">
        <color indexed="8"/>
      </left>
      <right>
        <color indexed="63"/>
      </right>
      <top style="thin">
        <color indexed="8"/>
      </top>
      <bottom>
        <color indexed="63"/>
      </bottom>
    </border>
    <border>
      <left>
        <color indexed="63"/>
      </left>
      <right>
        <color indexed="63"/>
      </right>
      <top>
        <color indexed="63"/>
      </top>
      <bottom style="thin">
        <color indexed="8"/>
      </bottom>
    </border>
    <border>
      <left style="thin"/>
      <right style="thin">
        <color indexed="8"/>
      </right>
      <top style="thin"/>
      <bottom style="thin"/>
    </border>
    <border>
      <left style="thin">
        <color indexed="8"/>
      </left>
      <right style="thin"/>
      <top style="thin"/>
      <bottom style="thin"/>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color indexed="8"/>
      </top>
      <bottom style="thin">
        <color indexed="8"/>
      </bottom>
    </border>
    <border>
      <left style="thin">
        <color indexed="8"/>
      </left>
      <right>
        <color indexed="63"/>
      </right>
      <top style="thin"/>
      <bottom>
        <color indexed="63"/>
      </bottom>
    </border>
    <border>
      <left>
        <color indexed="63"/>
      </left>
      <right style="thin">
        <color indexed="8"/>
      </right>
      <top style="thin"/>
      <bottom>
        <color indexed="63"/>
      </bottom>
    </border>
    <border>
      <left style="thin"/>
      <right>
        <color indexed="63"/>
      </right>
      <top>
        <color indexed="63"/>
      </top>
      <bottom style="thin">
        <color indexed="8"/>
      </bottom>
    </border>
    <border>
      <left style="medium">
        <color indexed="8"/>
      </left>
      <right style="medium">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medium">
        <color indexed="8"/>
      </right>
      <top style="medium">
        <color indexed="8"/>
      </top>
      <bottom style="medium">
        <color indexed="8"/>
      </bottom>
    </border>
    <border>
      <left>
        <color indexed="63"/>
      </left>
      <right style="thin"/>
      <top style="medium"/>
      <bottom style="medium"/>
    </border>
    <border>
      <left style="medium"/>
      <right style="thin"/>
      <top style="medium"/>
      <bottom style="medium"/>
    </border>
    <border>
      <left style="medium"/>
      <right>
        <color indexed="63"/>
      </right>
      <top style="thin"/>
      <bottom style="medium"/>
    </border>
    <border>
      <left>
        <color indexed="63"/>
      </left>
      <right style="medium"/>
      <top style="thin"/>
      <bottom style="medium"/>
    </border>
    <border>
      <left style="thin"/>
      <right>
        <color indexed="63"/>
      </right>
      <top style="thin"/>
      <bottom>
        <color indexed="63"/>
      </bottom>
    </border>
    <border>
      <left style="medium"/>
      <right style="thin"/>
      <top style="medium"/>
      <bottom>
        <color indexed="63"/>
      </bottom>
    </border>
    <border>
      <left style="medium"/>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color indexed="8"/>
      </top>
      <bottom style="thin">
        <color indexed="8"/>
      </bottom>
    </border>
    <border>
      <left style="medium"/>
      <right style="thin"/>
      <top style="thin"/>
      <bottom>
        <color indexed="63"/>
      </bottom>
    </border>
    <border>
      <left style="thin"/>
      <right>
        <color indexed="63"/>
      </right>
      <top style="medium"/>
      <bottom style="thin"/>
    </border>
    <border>
      <left style="medium"/>
      <right style="thin"/>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thin">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color indexed="63"/>
      </left>
      <right>
        <color indexed="63"/>
      </right>
      <top style="medium">
        <color indexed="8"/>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4"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742">
    <xf numFmtId="0" fontId="0" fillId="0" borderId="0" xfId="0" applyAlignment="1">
      <alignment/>
    </xf>
    <xf numFmtId="0" fontId="0" fillId="0" borderId="0" xfId="0" applyAlignment="1" applyProtection="1">
      <alignment/>
      <protection locked="0"/>
    </xf>
    <xf numFmtId="0" fontId="0" fillId="0" borderId="0" xfId="0" applyAlignment="1" applyProtection="1">
      <alignment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horizontal="center"/>
      <protection locked="0"/>
    </xf>
    <xf numFmtId="0" fontId="0" fillId="0" borderId="0" xfId="0" applyFill="1" applyAlignment="1" applyProtection="1">
      <alignment horizontal="center"/>
      <protection locked="0"/>
    </xf>
    <xf numFmtId="0" fontId="1" fillId="0" borderId="0" xfId="0" applyFont="1" applyFill="1" applyBorder="1" applyAlignment="1" applyProtection="1">
      <alignment horizontal="center" vertical="center" wrapText="1"/>
      <protection locked="0"/>
    </xf>
    <xf numFmtId="0" fontId="2" fillId="0" borderId="1" xfId="0" applyFont="1" applyFill="1" applyBorder="1" applyAlignment="1" applyProtection="1">
      <alignment vertical="center" wrapText="1"/>
      <protection locked="0"/>
    </xf>
    <xf numFmtId="0" fontId="1" fillId="0" borderId="0" xfId="0" applyFont="1" applyFill="1" applyBorder="1" applyAlignment="1" applyProtection="1">
      <alignment horizontal="left" vertical="center" wrapText="1"/>
      <protection locked="0"/>
    </xf>
    <xf numFmtId="0" fontId="0" fillId="0" borderId="0" xfId="0" applyFill="1" applyBorder="1" applyAlignment="1" applyProtection="1">
      <alignment horizontal="center"/>
      <protection locked="0"/>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0" fillId="0" borderId="0" xfId="0" applyFill="1" applyAlignment="1" applyProtection="1">
      <alignment/>
      <protection locked="0"/>
    </xf>
    <xf numFmtId="0" fontId="0" fillId="0" borderId="1" xfId="0" applyFont="1" applyFill="1" applyBorder="1" applyAlignment="1" applyProtection="1">
      <alignment vertical="center" wrapText="1"/>
      <protection locked="0"/>
    </xf>
    <xf numFmtId="0" fontId="0" fillId="0" borderId="1" xfId="0" applyFill="1" applyBorder="1" applyAlignment="1" applyProtection="1">
      <alignment horizontal="center" vertical="center" wrapText="1"/>
      <protection locked="0"/>
    </xf>
    <xf numFmtId="0" fontId="0" fillId="0" borderId="0" xfId="0" applyFill="1" applyAlignment="1" applyProtection="1">
      <alignment vertical="center" wrapText="1"/>
      <protection locked="0"/>
    </xf>
    <xf numFmtId="0" fontId="4" fillId="2" borderId="1" xfId="0" applyFont="1" applyFill="1" applyBorder="1" applyAlignment="1" applyProtection="1">
      <alignment vertical="center" wrapText="1"/>
      <protection locked="0"/>
    </xf>
    <xf numFmtId="0" fontId="0" fillId="0" borderId="0" xfId="0" applyAlignment="1" applyProtection="1">
      <alignment vertical="center"/>
      <protection locked="0"/>
    </xf>
    <xf numFmtId="0" fontId="0" fillId="0" borderId="0" xfId="0" applyFill="1" applyBorder="1" applyAlignment="1" applyProtection="1">
      <alignment/>
      <protection locked="0"/>
    </xf>
    <xf numFmtId="0" fontId="4" fillId="0" borderId="0" xfId="0" applyFont="1" applyFill="1" applyBorder="1" applyAlignment="1" applyProtection="1">
      <alignment vertical="center" wrapText="1"/>
      <protection locked="0"/>
    </xf>
    <xf numFmtId="0" fontId="0" fillId="0" borderId="0" xfId="0" applyFill="1" applyBorder="1" applyAlignment="1" applyProtection="1">
      <alignment horizontal="center" vertical="center" wrapText="1"/>
      <protection locked="0"/>
    </xf>
    <xf numFmtId="0" fontId="0" fillId="0" borderId="0" xfId="0" applyBorder="1" applyAlignment="1" applyProtection="1">
      <alignment vertical="center" wrapText="1"/>
      <protection locked="0"/>
    </xf>
    <xf numFmtId="0" fontId="0" fillId="0" borderId="0" xfId="0" applyBorder="1" applyAlignment="1" applyProtection="1">
      <alignment horizontal="center" vertical="center" wrapText="1"/>
      <protection locked="0"/>
    </xf>
    <xf numFmtId="0" fontId="0" fillId="0" borderId="0" xfId="0" applyBorder="1" applyAlignment="1" applyProtection="1">
      <alignment/>
      <protection locked="0"/>
    </xf>
    <xf numFmtId="0" fontId="0" fillId="0" borderId="1" xfId="0" applyFill="1" applyBorder="1" applyAlignment="1" applyProtection="1">
      <alignment/>
      <protection locked="0"/>
    </xf>
    <xf numFmtId="0" fontId="6" fillId="0" borderId="0" xfId="0" applyFont="1" applyFill="1" applyAlignment="1">
      <alignment/>
    </xf>
    <xf numFmtId="0" fontId="0" fillId="0" borderId="0" xfId="0" applyFill="1" applyBorder="1" applyAlignment="1">
      <alignment/>
    </xf>
    <xf numFmtId="0" fontId="3" fillId="0" borderId="0" xfId="0" applyFont="1" applyFill="1" applyBorder="1" applyAlignment="1">
      <alignment horizontal="left" vertical="center"/>
    </xf>
    <xf numFmtId="0" fontId="0" fillId="0" borderId="0" xfId="0" applyFill="1" applyBorder="1" applyAlignment="1">
      <alignment horizontal="center" vertical="center"/>
    </xf>
    <xf numFmtId="0" fontId="3" fillId="2" borderId="1" xfId="0" applyFont="1" applyFill="1" applyBorder="1" applyAlignment="1">
      <alignment horizontal="center" vertical="center" wrapText="1"/>
    </xf>
    <xf numFmtId="0" fontId="0" fillId="0" borderId="0" xfId="0" applyAlignment="1">
      <alignment/>
    </xf>
    <xf numFmtId="0" fontId="0" fillId="0" borderId="0" xfId="0" applyBorder="1" applyAlignment="1">
      <alignment/>
    </xf>
    <xf numFmtId="0" fontId="0" fillId="0" borderId="0" xfId="0" applyFill="1" applyBorder="1" applyAlignment="1">
      <alignment horizontal="center" vertical="center" wrapText="1"/>
    </xf>
    <xf numFmtId="0" fontId="6" fillId="0" borderId="0" xfId="0" applyFont="1" applyFill="1" applyAlignment="1" applyProtection="1">
      <alignment/>
      <protection locked="0"/>
    </xf>
    <xf numFmtId="0" fontId="5" fillId="0" borderId="0" xfId="0" applyFont="1" applyFill="1" applyBorder="1" applyAlignment="1" applyProtection="1">
      <alignment horizontal="center" vertical="center" wrapText="1"/>
      <protection locked="0"/>
    </xf>
    <xf numFmtId="0" fontId="8" fillId="0" borderId="0" xfId="0" applyFont="1" applyAlignment="1" applyProtection="1">
      <alignment/>
      <protection locked="0"/>
    </xf>
    <xf numFmtId="0" fontId="1"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center" vertical="center" wrapText="1"/>
      <protection locked="0"/>
    </xf>
    <xf numFmtId="0" fontId="10" fillId="0" borderId="0" xfId="0" applyFont="1" applyAlignment="1" applyProtection="1">
      <alignment/>
      <protection locked="0"/>
    </xf>
    <xf numFmtId="0" fontId="14" fillId="3" borderId="4" xfId="0" applyFont="1" applyFill="1" applyBorder="1" applyAlignment="1" applyProtection="1">
      <alignment horizontal="center" vertical="center" wrapText="1"/>
      <protection locked="0"/>
    </xf>
    <xf numFmtId="0" fontId="14" fillId="0" borderId="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3" borderId="5" xfId="0" applyFont="1" applyFill="1" applyBorder="1" applyAlignment="1" applyProtection="1">
      <alignment horizontal="center" vertical="center" wrapText="1"/>
      <protection locked="0"/>
    </xf>
    <xf numFmtId="0" fontId="15" fillId="0" borderId="0" xfId="0" applyFont="1" applyAlignment="1" applyProtection="1">
      <alignment/>
      <protection locked="0"/>
    </xf>
    <xf numFmtId="0" fontId="8" fillId="0" borderId="0" xfId="0" applyFont="1" applyBorder="1" applyAlignment="1" applyProtection="1">
      <alignment horizontal="justify" vertical="center" wrapText="1"/>
      <protection locked="0"/>
    </xf>
    <xf numFmtId="0" fontId="10" fillId="0" borderId="0" xfId="0" applyFont="1" applyFill="1" applyBorder="1" applyAlignment="1" applyProtection="1">
      <alignment horizontal="center" vertical="center" wrapText="1"/>
      <protection locked="0"/>
    </xf>
    <xf numFmtId="0" fontId="8" fillId="0" borderId="0" xfId="0" applyFont="1" applyAlignment="1" applyProtection="1">
      <alignment horizontal="justify" vertical="center" wrapText="1"/>
      <protection locked="0"/>
    </xf>
    <xf numFmtId="0" fontId="17" fillId="0" borderId="0" xfId="0" applyFont="1" applyAlignment="1" applyProtection="1">
      <alignment horizontal="justify" vertical="center" wrapText="1"/>
      <protection locked="0"/>
    </xf>
    <xf numFmtId="0" fontId="18" fillId="0" borderId="0" xfId="0" applyFont="1" applyAlignment="1" applyProtection="1">
      <alignment horizontal="justify" vertical="center"/>
      <protection locked="0"/>
    </xf>
    <xf numFmtId="0" fontId="9" fillId="3" borderId="4" xfId="0" applyFont="1" applyFill="1" applyBorder="1" applyAlignment="1" applyProtection="1">
      <alignment horizontal="center" vertical="center" wrapText="1"/>
      <protection locked="0"/>
    </xf>
    <xf numFmtId="0" fontId="9" fillId="3" borderId="6" xfId="0" applyFont="1" applyFill="1" applyBorder="1" applyAlignment="1" applyProtection="1">
      <alignment horizontal="center" vertical="center" wrapText="1"/>
      <protection locked="0"/>
    </xf>
    <xf numFmtId="0" fontId="9" fillId="3" borderId="1" xfId="0" applyNumberFormat="1"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9" fillId="3" borderId="7" xfId="0" applyFont="1" applyFill="1" applyBorder="1" applyAlignment="1" applyProtection="1">
      <alignment vertical="center" wrapText="1"/>
      <protection locked="0"/>
    </xf>
    <xf numFmtId="167" fontId="9" fillId="4" borderId="6" xfId="17" applyNumberFormat="1" applyFont="1" applyFill="1" applyBorder="1" applyAlignment="1" applyProtection="1">
      <alignment horizontal="center" vertical="center"/>
      <protection/>
    </xf>
    <xf numFmtId="167" fontId="9" fillId="4" borderId="1" xfId="17" applyNumberFormat="1" applyFont="1" applyFill="1" applyBorder="1" applyAlignment="1" applyProtection="1">
      <alignment horizontal="center" vertical="center"/>
      <protection/>
    </xf>
    <xf numFmtId="168" fontId="9" fillId="4" borderId="6" xfId="17" applyNumberFormat="1" applyFont="1" applyFill="1" applyBorder="1" applyAlignment="1" applyProtection="1">
      <alignment horizontal="center" vertical="center"/>
      <protection/>
    </xf>
    <xf numFmtId="167" fontId="9" fillId="4" borderId="8" xfId="17" applyNumberFormat="1" applyFont="1" applyFill="1" applyBorder="1" applyAlignment="1" applyProtection="1">
      <alignment horizontal="center" vertical="center"/>
      <protection/>
    </xf>
    <xf numFmtId="0" fontId="9" fillId="4" borderId="1" xfId="0" applyFont="1" applyFill="1" applyBorder="1" applyAlignment="1" applyProtection="1">
      <alignment horizontal="center" vertical="center"/>
      <protection/>
    </xf>
    <xf numFmtId="0" fontId="0" fillId="0" borderId="0" xfId="0" applyFill="1" applyBorder="1" applyAlignment="1">
      <alignment vertical="center" wrapText="1"/>
    </xf>
    <xf numFmtId="0" fontId="0" fillId="0" borderId="0" xfId="0" applyAlignment="1">
      <alignment horizontal="center"/>
    </xf>
    <xf numFmtId="0" fontId="0" fillId="0" borderId="0" xfId="0" applyAlignment="1">
      <alignment vertical="center" wrapText="1"/>
    </xf>
    <xf numFmtId="0" fontId="0" fillId="0" borderId="0" xfId="0" applyAlignment="1">
      <alignment horizontal="center" vertical="center" wrapText="1"/>
    </xf>
    <xf numFmtId="0" fontId="3" fillId="2" borderId="9" xfId="0" applyFont="1" applyFill="1" applyBorder="1" applyAlignment="1">
      <alignment horizontal="center" vertical="center" wrapText="1"/>
    </xf>
    <xf numFmtId="0" fontId="2" fillId="4" borderId="1" xfId="0" applyFont="1" applyFill="1" applyBorder="1" applyAlignment="1" applyProtection="1">
      <alignment horizontal="left" vertical="center" wrapText="1"/>
      <protection/>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3" fillId="5" borderId="10" xfId="0" applyFont="1" applyFill="1" applyBorder="1" applyAlignment="1">
      <alignment horizontal="center"/>
    </xf>
    <xf numFmtId="0" fontId="3" fillId="6" borderId="10" xfId="0" applyFont="1" applyFill="1" applyBorder="1" applyAlignment="1">
      <alignment horizontal="center"/>
    </xf>
    <xf numFmtId="0" fontId="6" fillId="0" borderId="0" xfId="0" applyFont="1"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 fillId="0" borderId="0" xfId="0" applyFont="1" applyAlignment="1" applyProtection="1">
      <alignment/>
      <protection/>
    </xf>
    <xf numFmtId="0" fontId="15" fillId="0" borderId="0" xfId="0" applyFont="1" applyFill="1" applyAlignment="1" applyProtection="1">
      <alignment/>
      <protection/>
    </xf>
    <xf numFmtId="0" fontId="15" fillId="0" borderId="0" xfId="0" applyFont="1" applyAlignment="1" applyProtection="1">
      <alignment/>
      <protection/>
    </xf>
    <xf numFmtId="0" fontId="0" fillId="0" borderId="0" xfId="0" applyFont="1" applyFill="1" applyAlignment="1" applyProtection="1">
      <alignment/>
      <protection/>
    </xf>
    <xf numFmtId="0" fontId="10" fillId="0" borderId="0" xfId="0" applyFont="1" applyFill="1" applyBorder="1" applyAlignment="1" applyProtection="1">
      <alignment horizontal="left" vertical="center" wrapText="1"/>
      <protection/>
    </xf>
    <xf numFmtId="0" fontId="11" fillId="0" borderId="0" xfId="0" applyFont="1" applyFill="1" applyBorder="1" applyAlignment="1" applyProtection="1">
      <alignment horizontal="center" vertical="center" wrapText="1"/>
      <protection/>
    </xf>
    <xf numFmtId="0" fontId="11" fillId="0" borderId="0" xfId="0" applyFont="1" applyBorder="1" applyAlignment="1" applyProtection="1">
      <alignment horizontal="center" vertical="center" wrapText="1"/>
      <protection/>
    </xf>
    <xf numFmtId="0" fontId="11" fillId="0" borderId="0" xfId="0" applyFont="1" applyFill="1" applyAlignment="1" applyProtection="1">
      <alignment/>
      <protection/>
    </xf>
    <xf numFmtId="0" fontId="12" fillId="0" borderId="0" xfId="0"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wrapText="1"/>
      <protection/>
    </xf>
    <xf numFmtId="0" fontId="11" fillId="0" borderId="4" xfId="0" applyFont="1" applyFill="1" applyBorder="1" applyAlignment="1" applyProtection="1">
      <alignment horizontal="center" vertical="center" wrapText="1"/>
      <protection/>
    </xf>
    <xf numFmtId="0" fontId="11" fillId="0" borderId="6" xfId="0" applyFont="1" applyFill="1" applyBorder="1" applyAlignment="1" applyProtection="1">
      <alignment horizontal="center" vertical="center" wrapText="1"/>
      <protection/>
    </xf>
    <xf numFmtId="0" fontId="11" fillId="0" borderId="1"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9" fillId="3" borderId="4" xfId="0" applyFont="1" applyFill="1" applyBorder="1" applyAlignment="1" applyProtection="1">
      <alignment horizontal="center" vertical="center" wrapText="1"/>
      <protection/>
    </xf>
    <xf numFmtId="0" fontId="9" fillId="3" borderId="6" xfId="0" applyFont="1" applyFill="1" applyBorder="1" applyAlignment="1" applyProtection="1">
      <alignment horizontal="center" vertical="center" wrapText="1"/>
      <protection/>
    </xf>
    <xf numFmtId="0" fontId="9" fillId="3" borderId="1" xfId="0" applyNumberFormat="1" applyFont="1" applyFill="1" applyBorder="1" applyAlignment="1" applyProtection="1">
      <alignment horizontal="center" vertical="center" wrapText="1"/>
      <protection/>
    </xf>
    <xf numFmtId="0" fontId="9" fillId="3" borderId="1" xfId="0" applyFont="1" applyFill="1" applyBorder="1" applyAlignment="1" applyProtection="1">
      <alignment horizontal="center" vertical="center" wrapText="1"/>
      <protection/>
    </xf>
    <xf numFmtId="0" fontId="11" fillId="0" borderId="0" xfId="0" applyFont="1" applyAlignment="1" applyProtection="1">
      <alignment/>
      <protection/>
    </xf>
    <xf numFmtId="0" fontId="0" fillId="0" borderId="0" xfId="0" applyFont="1" applyAlignment="1" applyProtection="1">
      <alignment/>
      <protection/>
    </xf>
    <xf numFmtId="0" fontId="0" fillId="0" borderId="0" xfId="0" applyFill="1" applyBorder="1" applyAlignment="1" applyProtection="1">
      <alignment/>
      <protection/>
    </xf>
    <xf numFmtId="0" fontId="23" fillId="0" borderId="0" xfId="0" applyFont="1" applyFill="1" applyBorder="1" applyAlignment="1" applyProtection="1">
      <alignment horizontal="justify" vertical="center" wrapText="1"/>
      <protection/>
    </xf>
    <xf numFmtId="0" fontId="0" fillId="0" borderId="0" xfId="0" applyFont="1" applyFill="1" applyBorder="1" applyAlignment="1" applyProtection="1">
      <alignment/>
      <protection/>
    </xf>
    <xf numFmtId="0" fontId="27" fillId="0" borderId="0" xfId="0" applyFont="1" applyBorder="1" applyAlignment="1" applyProtection="1">
      <alignment horizontal="justify" vertical="center" wrapText="1"/>
      <protection/>
    </xf>
    <xf numFmtId="0" fontId="23" fillId="0" borderId="0" xfId="0" applyFont="1" applyBorder="1" applyAlignment="1" applyProtection="1">
      <alignment horizontal="justify" vertical="center" wrapText="1"/>
      <protection/>
    </xf>
    <xf numFmtId="0" fontId="3" fillId="0" borderId="0" xfId="0" applyFont="1" applyFill="1" applyBorder="1" applyAlignment="1" applyProtection="1">
      <alignment horizontal="center" vertical="center" wrapText="1"/>
      <protection/>
    </xf>
    <xf numFmtId="0" fontId="10" fillId="0" borderId="0" xfId="0" applyFont="1" applyFill="1" applyAlignment="1" applyProtection="1">
      <alignment vertical="center" wrapText="1"/>
      <protection/>
    </xf>
    <xf numFmtId="0" fontId="23" fillId="0" borderId="0" xfId="0" applyFont="1" applyAlignment="1" applyProtection="1">
      <alignment horizontal="justify" vertical="center" wrapText="1"/>
      <protection/>
    </xf>
    <xf numFmtId="0" fontId="0" fillId="0" borderId="0" xfId="0" applyAlignment="1" applyProtection="1">
      <alignment/>
      <protection/>
    </xf>
    <xf numFmtId="0" fontId="0" fillId="0" borderId="0" xfId="0" applyFill="1" applyAlignment="1" applyProtection="1">
      <alignment vertical="center" wrapText="1"/>
      <protection/>
    </xf>
    <xf numFmtId="0" fontId="10" fillId="0" borderId="0" xfId="0" applyFont="1" applyFill="1" applyBorder="1" applyAlignment="1" applyProtection="1">
      <alignment vertical="center"/>
      <protection/>
    </xf>
    <xf numFmtId="0" fontId="0" fillId="0" borderId="0" xfId="0" applyBorder="1" applyAlignment="1" applyProtection="1">
      <alignment/>
      <protection/>
    </xf>
    <xf numFmtId="0" fontId="9" fillId="0" borderId="0" xfId="0" applyFont="1" applyFill="1" applyBorder="1" applyAlignment="1" applyProtection="1">
      <alignment vertical="center" wrapText="1"/>
      <protection/>
    </xf>
    <xf numFmtId="0" fontId="9" fillId="6" borderId="1" xfId="0" applyFont="1" applyFill="1" applyBorder="1" applyAlignment="1" applyProtection="1">
      <alignment horizontal="center" vertical="center" wrapText="1"/>
      <protection/>
    </xf>
    <xf numFmtId="0" fontId="0" fillId="0" borderId="0" xfId="0" applyBorder="1" applyAlignment="1" applyProtection="1">
      <alignment/>
      <protection/>
    </xf>
    <xf numFmtId="0" fontId="0" fillId="7" borderId="1" xfId="0" applyFont="1" applyFill="1" applyBorder="1" applyAlignment="1" applyProtection="1">
      <alignment horizontal="center" vertical="center" wrapText="1"/>
      <protection locked="0"/>
    </xf>
    <xf numFmtId="169" fontId="3" fillId="8" borderId="10" xfId="17" applyNumberFormat="1" applyFont="1" applyFill="1" applyBorder="1" applyAlignment="1" applyProtection="1">
      <alignment horizontal="center" vertical="center"/>
      <protection locked="0"/>
    </xf>
    <xf numFmtId="170" fontId="3" fillId="8" borderId="10" xfId="17" applyNumberFormat="1" applyFont="1" applyFill="1" applyBorder="1" applyAlignment="1" applyProtection="1">
      <alignment horizontal="center" vertical="center"/>
      <protection locked="0"/>
    </xf>
    <xf numFmtId="169" fontId="3" fillId="8" borderId="11" xfId="17" applyNumberFormat="1" applyFont="1" applyFill="1" applyBorder="1" applyAlignment="1" applyProtection="1">
      <alignment horizontal="center" vertical="center"/>
      <protection locked="0"/>
    </xf>
    <xf numFmtId="170" fontId="3" fillId="8" borderId="11" xfId="17" applyNumberFormat="1" applyFont="1" applyFill="1" applyBorder="1" applyAlignment="1" applyProtection="1">
      <alignment horizontal="center" vertical="center"/>
      <protection locked="0"/>
    </xf>
    <xf numFmtId="169" fontId="3" fillId="8" borderId="12" xfId="17" applyNumberFormat="1" applyFont="1" applyFill="1" applyBorder="1" applyAlignment="1" applyProtection="1">
      <alignment horizontal="center" vertical="center"/>
      <protection locked="0"/>
    </xf>
    <xf numFmtId="170" fontId="3" fillId="8" borderId="12" xfId="17" applyNumberFormat="1" applyFont="1" applyFill="1" applyBorder="1" applyAlignment="1" applyProtection="1">
      <alignment horizontal="center" vertical="center"/>
      <protection locked="0"/>
    </xf>
    <xf numFmtId="0" fontId="2" fillId="0" borderId="1" xfId="0" applyFont="1" applyFill="1" applyBorder="1" applyAlignment="1" applyProtection="1">
      <alignment vertical="center" wrapText="1"/>
      <protection/>
    </xf>
    <xf numFmtId="0" fontId="1"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wrapText="1"/>
      <protection/>
    </xf>
    <xf numFmtId="0" fontId="2" fillId="0" borderId="13" xfId="0" applyFont="1" applyFill="1" applyBorder="1" applyAlignment="1" applyProtection="1">
      <alignment vertical="center" wrapText="1"/>
      <protection/>
    </xf>
    <xf numFmtId="0" fontId="20" fillId="0"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vertical="center" wrapText="1"/>
      <protection/>
    </xf>
    <xf numFmtId="0" fontId="8" fillId="0" borderId="0" xfId="0" applyFont="1" applyBorder="1" applyAlignment="1" applyProtection="1">
      <alignment/>
      <protection/>
    </xf>
    <xf numFmtId="0" fontId="16" fillId="0" borderId="0" xfId="0" applyFont="1" applyAlignment="1" applyProtection="1">
      <alignment/>
      <protection/>
    </xf>
    <xf numFmtId="0" fontId="2" fillId="6" borderId="10" xfId="0" applyFont="1" applyFill="1" applyBorder="1" applyAlignment="1" applyProtection="1">
      <alignment horizontal="center" vertical="center" wrapText="1"/>
      <protection/>
    </xf>
    <xf numFmtId="0" fontId="2" fillId="6" borderId="14" xfId="0" applyFont="1" applyFill="1" applyBorder="1" applyAlignment="1" applyProtection="1">
      <alignment horizontal="center" vertical="center" wrapText="1"/>
      <protection/>
    </xf>
    <xf numFmtId="0" fontId="2" fillId="6" borderId="15" xfId="0" applyFont="1" applyFill="1" applyBorder="1" applyAlignment="1" applyProtection="1">
      <alignment horizontal="center" vertical="center" wrapText="1"/>
      <protection/>
    </xf>
    <xf numFmtId="0" fontId="10" fillId="0" borderId="0" xfId="0" applyFont="1" applyFill="1" applyBorder="1" applyAlignment="1" applyProtection="1">
      <alignment vertical="center" wrapText="1"/>
      <protection/>
    </xf>
    <xf numFmtId="0" fontId="31" fillId="0" borderId="0" xfId="0" applyFont="1" applyFill="1" applyBorder="1" applyAlignment="1" applyProtection="1">
      <alignment horizontal="left" vertical="center" wrapText="1"/>
      <protection/>
    </xf>
    <xf numFmtId="0" fontId="10" fillId="0" borderId="0" xfId="0" applyFont="1" applyAlignment="1" applyProtection="1">
      <alignment/>
      <protection/>
    </xf>
    <xf numFmtId="0" fontId="10" fillId="0" borderId="0" xfId="0" applyFont="1" applyBorder="1" applyAlignment="1" applyProtection="1">
      <alignment/>
      <protection/>
    </xf>
    <xf numFmtId="0" fontId="2" fillId="0" borderId="0" xfId="0" applyFont="1" applyFill="1" applyBorder="1" applyAlignment="1" applyProtection="1">
      <alignment horizontal="left" vertical="center" wrapText="1"/>
      <protection/>
    </xf>
    <xf numFmtId="0" fontId="10" fillId="0" borderId="0" xfId="0" applyFont="1" applyFill="1" applyAlignment="1" applyProtection="1">
      <alignment/>
      <protection/>
    </xf>
    <xf numFmtId="0" fontId="10" fillId="0" borderId="0" xfId="0" applyFont="1" applyFill="1" applyBorder="1" applyAlignment="1" applyProtection="1">
      <alignment/>
      <protection/>
    </xf>
    <xf numFmtId="0" fontId="2" fillId="0" borderId="0" xfId="0" applyNumberFormat="1" applyFont="1" applyFill="1" applyBorder="1" applyAlignment="1" applyProtection="1">
      <alignment horizontal="center" vertical="center" wrapText="1"/>
      <protection/>
    </xf>
    <xf numFmtId="0" fontId="2" fillId="6" borderId="16" xfId="0" applyFont="1" applyFill="1" applyBorder="1" applyAlignment="1" applyProtection="1">
      <alignment horizontal="center" vertical="center" wrapText="1"/>
      <protection/>
    </xf>
    <xf numFmtId="0" fontId="2" fillId="6" borderId="17" xfId="0" applyFont="1" applyFill="1" applyBorder="1" applyAlignment="1" applyProtection="1">
      <alignment horizontal="center" vertical="center" wrapText="1"/>
      <protection/>
    </xf>
    <xf numFmtId="0" fontId="2" fillId="6" borderId="18" xfId="0" applyFont="1" applyFill="1" applyBorder="1" applyAlignment="1" applyProtection="1">
      <alignment horizontal="center" vertical="center" wrapText="1"/>
      <protection/>
    </xf>
    <xf numFmtId="0" fontId="14" fillId="9" borderId="19" xfId="0" applyFont="1" applyFill="1" applyBorder="1" applyAlignment="1" applyProtection="1">
      <alignment horizontal="center" vertical="center" wrapText="1"/>
      <protection/>
    </xf>
    <xf numFmtId="0" fontId="14" fillId="9" borderId="20" xfId="0" applyFont="1" applyFill="1" applyBorder="1" applyAlignment="1" applyProtection="1">
      <alignment horizontal="center" vertical="center" wrapText="1"/>
      <protection/>
    </xf>
    <xf numFmtId="0" fontId="14" fillId="9" borderId="21"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14" fillId="0" borderId="0" xfId="0" applyNumberFormat="1" applyFont="1" applyFill="1" applyBorder="1" applyAlignment="1" applyProtection="1">
      <alignment horizontal="center" vertical="center" wrapText="1"/>
      <protection/>
    </xf>
    <xf numFmtId="169" fontId="3" fillId="0" borderId="0" xfId="17" applyNumberFormat="1" applyFont="1" applyFill="1" applyBorder="1" applyAlignment="1" applyProtection="1">
      <alignment horizontal="center" vertical="center"/>
      <protection/>
    </xf>
    <xf numFmtId="170" fontId="3" fillId="0" borderId="0" xfId="17" applyNumberFormat="1" applyFont="1" applyFill="1" applyBorder="1" applyAlignment="1" applyProtection="1">
      <alignment horizontal="center" vertical="center"/>
      <protection/>
    </xf>
    <xf numFmtId="0" fontId="2" fillId="6" borderId="22" xfId="0" applyFont="1" applyFill="1" applyBorder="1" applyAlignment="1" applyProtection="1">
      <alignment horizontal="center" vertical="center" wrapText="1"/>
      <protection/>
    </xf>
    <xf numFmtId="0" fontId="10" fillId="0" borderId="0" xfId="0" applyFont="1" applyFill="1" applyAlignment="1" applyProtection="1">
      <alignment/>
      <protection/>
    </xf>
    <xf numFmtId="0" fontId="28" fillId="0" borderId="0" xfId="0" applyFont="1" applyFill="1" applyBorder="1" applyAlignment="1" applyProtection="1">
      <alignment horizontal="center" vertical="center" wrapText="1"/>
      <protection/>
    </xf>
    <xf numFmtId="0" fontId="29" fillId="0" borderId="10" xfId="0" applyFont="1" applyFill="1" applyBorder="1" applyAlignment="1" applyProtection="1">
      <alignment horizontal="center" vertical="center" wrapText="1"/>
      <protection/>
    </xf>
    <xf numFmtId="0" fontId="28" fillId="0" borderId="10" xfId="0" applyFont="1" applyFill="1" applyBorder="1" applyAlignment="1" applyProtection="1">
      <alignment horizontal="center" vertical="center" wrapText="1"/>
      <protection/>
    </xf>
    <xf numFmtId="0" fontId="2" fillId="10" borderId="10" xfId="0" applyFont="1" applyFill="1" applyBorder="1" applyAlignment="1" applyProtection="1">
      <alignment horizontal="center" vertical="center"/>
      <protection/>
    </xf>
    <xf numFmtId="0" fontId="2" fillId="5" borderId="10" xfId="0" applyFont="1" applyFill="1" applyBorder="1" applyAlignment="1" applyProtection="1">
      <alignment horizontal="center" vertical="center"/>
      <protection/>
    </xf>
    <xf numFmtId="0" fontId="2" fillId="6" borderId="10" xfId="0" applyFont="1" applyFill="1" applyBorder="1" applyAlignment="1" applyProtection="1">
      <alignment horizontal="center" vertical="center"/>
      <protection/>
    </xf>
    <xf numFmtId="0" fontId="10" fillId="0" borderId="0" xfId="0" applyFont="1" applyFill="1" applyBorder="1" applyAlignment="1" applyProtection="1">
      <alignment/>
      <protection/>
    </xf>
    <xf numFmtId="0" fontId="0" fillId="0" borderId="10" xfId="0" applyFont="1" applyBorder="1" applyAlignment="1" applyProtection="1">
      <alignment horizontal="center" vertical="center" wrapText="1"/>
      <protection/>
    </xf>
    <xf numFmtId="0" fontId="1" fillId="8" borderId="10" xfId="0" applyFont="1" applyFill="1" applyBorder="1" applyAlignment="1" applyProtection="1">
      <alignment horizontal="center" vertical="center" wrapText="1"/>
      <protection locked="0"/>
    </xf>
    <xf numFmtId="0" fontId="1" fillId="8" borderId="12" xfId="0" applyFont="1" applyFill="1" applyBorder="1" applyAlignment="1" applyProtection="1">
      <alignment horizontal="center" vertical="center" wrapText="1"/>
      <protection locked="0"/>
    </xf>
    <xf numFmtId="0" fontId="1" fillId="8" borderId="10" xfId="0" applyFont="1" applyFill="1" applyBorder="1" applyAlignment="1" applyProtection="1">
      <alignment horizontal="left" vertical="center" wrapText="1"/>
      <protection locked="0"/>
    </xf>
    <xf numFmtId="0" fontId="1" fillId="8" borderId="12" xfId="0" applyFont="1" applyFill="1" applyBorder="1" applyAlignment="1" applyProtection="1">
      <alignment horizontal="left" vertical="center" wrapText="1"/>
      <protection locked="0"/>
    </xf>
    <xf numFmtId="14" fontId="14" fillId="8" borderId="10" xfId="0" applyNumberFormat="1" applyFont="1" applyFill="1" applyBorder="1" applyAlignment="1" applyProtection="1">
      <alignment horizontal="center" vertical="center" wrapText="1"/>
      <protection locked="0"/>
    </xf>
    <xf numFmtId="0" fontId="14" fillId="8" borderId="10" xfId="0" applyFont="1" applyFill="1" applyBorder="1" applyAlignment="1" applyProtection="1">
      <alignment horizontal="center" vertical="center" wrapText="1"/>
      <protection locked="0"/>
    </xf>
    <xf numFmtId="0" fontId="14" fillId="8" borderId="23" xfId="0" applyFont="1" applyFill="1" applyBorder="1" applyAlignment="1" applyProtection="1">
      <alignment horizontal="center" vertical="center" wrapText="1"/>
      <protection locked="0"/>
    </xf>
    <xf numFmtId="0" fontId="14" fillId="8" borderId="10" xfId="0" applyNumberFormat="1" applyFont="1" applyFill="1" applyBorder="1" applyAlignment="1" applyProtection="1">
      <alignment horizontal="center" vertical="center" wrapText="1"/>
      <protection locked="0"/>
    </xf>
    <xf numFmtId="0" fontId="14" fillId="8" borderId="15" xfId="0" applyFont="1" applyFill="1" applyBorder="1" applyAlignment="1" applyProtection="1">
      <alignment horizontal="center" vertical="center" wrapText="1"/>
      <protection locked="0"/>
    </xf>
    <xf numFmtId="0" fontId="14" fillId="8" borderId="24" xfId="0" applyFont="1" applyFill="1" applyBorder="1" applyAlignment="1" applyProtection="1">
      <alignment horizontal="center" vertical="center" wrapText="1"/>
      <protection locked="0"/>
    </xf>
    <xf numFmtId="0" fontId="14" fillId="8" borderId="12" xfId="0" applyFont="1" applyFill="1" applyBorder="1" applyAlignment="1" applyProtection="1">
      <alignment horizontal="center" vertical="center" wrapText="1"/>
      <protection locked="0"/>
    </xf>
    <xf numFmtId="0" fontId="14" fillId="8" borderId="25" xfId="0" applyFont="1" applyFill="1" applyBorder="1" applyAlignment="1" applyProtection="1">
      <alignment horizontal="center" vertical="center" wrapText="1"/>
      <protection locked="0"/>
    </xf>
    <xf numFmtId="0" fontId="14" fillId="8" borderId="11" xfId="0" applyFont="1" applyFill="1" applyBorder="1" applyAlignment="1" applyProtection="1">
      <alignment horizontal="center" vertical="center" wrapText="1"/>
      <protection locked="0"/>
    </xf>
    <xf numFmtId="0" fontId="14" fillId="8" borderId="26" xfId="0" applyFont="1" applyFill="1" applyBorder="1" applyAlignment="1" applyProtection="1">
      <alignment horizontal="center" vertical="center" wrapText="1"/>
      <protection locked="0"/>
    </xf>
    <xf numFmtId="0" fontId="14" fillId="8" borderId="27" xfId="0" applyFont="1" applyFill="1" applyBorder="1" applyAlignment="1" applyProtection="1">
      <alignment horizontal="center" vertical="center" wrapText="1"/>
      <protection locked="0"/>
    </xf>
    <xf numFmtId="0" fontId="14" fillId="8" borderId="12" xfId="0" applyNumberFormat="1" applyFont="1" applyFill="1" applyBorder="1" applyAlignment="1" applyProtection="1">
      <alignment horizontal="center" vertical="center" wrapText="1"/>
      <protection locked="0"/>
    </xf>
    <xf numFmtId="0" fontId="11" fillId="0" borderId="28" xfId="0" applyFont="1" applyBorder="1" applyAlignment="1">
      <alignment horizontal="justify" vertical="top" wrapText="1"/>
    </xf>
    <xf numFmtId="0" fontId="11" fillId="0" borderId="28" xfId="0" applyFont="1" applyBorder="1" applyAlignment="1">
      <alignment vertical="center" wrapText="1"/>
    </xf>
    <xf numFmtId="0" fontId="11" fillId="0" borderId="10" xfId="0" applyFont="1" applyBorder="1" applyAlignment="1">
      <alignment vertical="center" wrapText="1"/>
    </xf>
    <xf numFmtId="0" fontId="34" fillId="0" borderId="10"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10" xfId="0" applyFont="1" applyBorder="1" applyAlignment="1">
      <alignment horizontal="justify" vertical="top" wrapText="1"/>
    </xf>
    <xf numFmtId="0" fontId="11" fillId="0" borderId="10" xfId="0" applyFont="1" applyBorder="1" applyAlignment="1">
      <alignment horizontal="center" vertical="top" wrapText="1"/>
    </xf>
    <xf numFmtId="0" fontId="10"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31" fillId="0" borderId="0" xfId="0" applyFont="1" applyFill="1" applyBorder="1" applyAlignment="1" applyProtection="1">
      <alignment horizontal="center" vertical="center" wrapText="1"/>
      <protection/>
    </xf>
    <xf numFmtId="0" fontId="2" fillId="6" borderId="29" xfId="0" applyFont="1" applyFill="1" applyBorder="1" applyAlignment="1" applyProtection="1">
      <alignment horizontal="center" vertical="center" wrapText="1"/>
      <protection/>
    </xf>
    <xf numFmtId="0" fontId="0" fillId="0" borderId="10" xfId="0" applyBorder="1" applyAlignment="1">
      <alignment/>
    </xf>
    <xf numFmtId="0" fontId="0" fillId="0" borderId="0" xfId="0" applyFill="1" applyAlignment="1" applyProtection="1">
      <alignment vertical="center"/>
      <protection locked="0"/>
    </xf>
    <xf numFmtId="0" fontId="0" fillId="8" borderId="1" xfId="0" applyFill="1" applyBorder="1" applyAlignment="1" applyProtection="1">
      <alignment horizontal="center" vertical="center" wrapText="1"/>
      <protection locked="0"/>
    </xf>
    <xf numFmtId="0" fontId="2" fillId="11" borderId="1" xfId="0" applyFont="1" applyFill="1" applyBorder="1" applyAlignment="1" applyProtection="1">
      <alignment horizontal="center" vertical="center" wrapText="1"/>
      <protection locked="0"/>
    </xf>
    <xf numFmtId="0" fontId="0" fillId="8" borderId="1" xfId="0" applyFont="1" applyFill="1" applyBorder="1" applyAlignment="1">
      <alignment horizontal="center" vertical="center" wrapText="1"/>
    </xf>
    <xf numFmtId="0" fontId="1" fillId="12" borderId="7" xfId="0" applyFont="1" applyFill="1" applyBorder="1" applyAlignment="1" applyProtection="1">
      <alignment horizontal="left" vertical="center" wrapText="1"/>
      <protection/>
    </xf>
    <xf numFmtId="14" fontId="14" fillId="3" borderId="4" xfId="0" applyNumberFormat="1"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2" fontId="1" fillId="13" borderId="30" xfId="0" applyNumberFormat="1" applyFont="1" applyFill="1" applyBorder="1" applyAlignment="1" applyProtection="1">
      <alignment horizontal="center" vertical="center" wrapText="1"/>
      <protection/>
    </xf>
    <xf numFmtId="2" fontId="1" fillId="13" borderId="31" xfId="0" applyNumberFormat="1" applyFont="1" applyFill="1" applyBorder="1" applyAlignment="1" applyProtection="1">
      <alignment horizontal="center" vertical="center" wrapText="1"/>
      <protection/>
    </xf>
    <xf numFmtId="0" fontId="2" fillId="8" borderId="12" xfId="0" applyFont="1" applyFill="1" applyBorder="1" applyAlignment="1" applyProtection="1">
      <alignment horizontal="center" vertical="center" wrapText="1"/>
      <protection locked="0"/>
    </xf>
    <xf numFmtId="0" fontId="2" fillId="8" borderId="32"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xf>
    <xf numFmtId="0" fontId="2" fillId="8" borderId="10" xfId="0" applyNumberFormat="1"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 fillId="8" borderId="7" xfId="0" applyFont="1" applyFill="1" applyBorder="1" applyAlignment="1" applyProtection="1">
      <alignment horizontal="center" vertical="center" wrapText="1"/>
      <protection locked="0"/>
    </xf>
    <xf numFmtId="14" fontId="1" fillId="8" borderId="10" xfId="0" applyNumberFormat="1" applyFont="1" applyFill="1" applyBorder="1" applyAlignment="1" applyProtection="1">
      <alignment horizontal="left" vertical="center" wrapText="1"/>
      <protection locked="0"/>
    </xf>
    <xf numFmtId="14" fontId="1" fillId="8" borderId="15" xfId="0" applyNumberFormat="1" applyFont="1" applyFill="1" applyBorder="1" applyAlignment="1" applyProtection="1">
      <alignment horizontal="left" vertical="center" wrapText="1"/>
      <protection locked="0"/>
    </xf>
    <xf numFmtId="0" fontId="1" fillId="8" borderId="15" xfId="0" applyFont="1" applyFill="1" applyBorder="1" applyAlignment="1" applyProtection="1">
      <alignment horizontal="left" vertical="center" wrapText="1"/>
      <protection locked="0"/>
    </xf>
    <xf numFmtId="0" fontId="38" fillId="0" borderId="0" xfId="0" applyFont="1" applyFill="1" applyBorder="1" applyAlignment="1" applyProtection="1">
      <alignment horizontal="left" vertical="center"/>
      <protection/>
    </xf>
    <xf numFmtId="0" fontId="39" fillId="0" borderId="0" xfId="0" applyFont="1" applyFill="1" applyBorder="1" applyAlignment="1" applyProtection="1">
      <alignment horizontal="left" vertical="center"/>
      <protection/>
    </xf>
    <xf numFmtId="0" fontId="14" fillId="13" borderId="10" xfId="0" applyFont="1" applyFill="1" applyBorder="1" applyAlignment="1" applyProtection="1">
      <alignment horizontal="center" vertical="center" wrapText="1"/>
      <protection/>
    </xf>
    <xf numFmtId="2" fontId="14" fillId="8" borderId="10" xfId="0" applyNumberFormat="1" applyFont="1" applyFill="1" applyBorder="1" applyAlignment="1" applyProtection="1">
      <alignment horizontal="center" vertical="center" wrapText="1"/>
      <protection locked="0"/>
    </xf>
    <xf numFmtId="2" fontId="14" fillId="8" borderId="23" xfId="0" applyNumberFormat="1" applyFont="1" applyFill="1" applyBorder="1" applyAlignment="1" applyProtection="1">
      <alignment horizontal="center" vertical="center" wrapText="1"/>
      <protection locked="0"/>
    </xf>
    <xf numFmtId="2" fontId="3" fillId="8" borderId="10" xfId="17" applyNumberFormat="1" applyFont="1" applyFill="1" applyBorder="1" applyAlignment="1" applyProtection="1">
      <alignment horizontal="center" vertical="center"/>
      <protection locked="0"/>
    </xf>
    <xf numFmtId="2" fontId="14" fillId="8" borderId="15" xfId="0" applyNumberFormat="1" applyFont="1" applyFill="1" applyBorder="1" applyAlignment="1" applyProtection="1">
      <alignment horizontal="center" vertical="center" wrapText="1"/>
      <protection locked="0"/>
    </xf>
    <xf numFmtId="2" fontId="14" fillId="8" borderId="24" xfId="0" applyNumberFormat="1" applyFont="1" applyFill="1" applyBorder="1" applyAlignment="1" applyProtection="1">
      <alignment horizontal="center" vertical="center" wrapText="1"/>
      <protection locked="0"/>
    </xf>
    <xf numFmtId="2" fontId="14" fillId="8" borderId="25" xfId="0" applyNumberFormat="1" applyFont="1" applyFill="1" applyBorder="1" applyAlignment="1" applyProtection="1">
      <alignment horizontal="center" vertical="center" wrapText="1"/>
      <protection locked="0"/>
    </xf>
    <xf numFmtId="2" fontId="14" fillId="8" borderId="11" xfId="0" applyNumberFormat="1" applyFont="1" applyFill="1" applyBorder="1" applyAlignment="1" applyProtection="1">
      <alignment horizontal="center" vertical="center" wrapText="1"/>
      <protection locked="0"/>
    </xf>
    <xf numFmtId="2" fontId="3" fillId="8" borderId="11" xfId="17" applyNumberFormat="1" applyFont="1" applyFill="1" applyBorder="1" applyAlignment="1" applyProtection="1">
      <alignment horizontal="center" vertical="center"/>
      <protection locked="0"/>
    </xf>
    <xf numFmtId="2" fontId="14" fillId="8" borderId="26" xfId="0" applyNumberFormat="1" applyFont="1" applyFill="1" applyBorder="1" applyAlignment="1" applyProtection="1">
      <alignment horizontal="center" vertical="center" wrapText="1"/>
      <protection locked="0"/>
    </xf>
    <xf numFmtId="174" fontId="14" fillId="8" borderId="10" xfId="0" applyNumberFormat="1" applyFont="1" applyFill="1" applyBorder="1" applyAlignment="1" applyProtection="1">
      <alignment horizontal="center" vertical="center" wrapText="1"/>
      <protection locked="0"/>
    </xf>
    <xf numFmtId="0" fontId="14" fillId="13" borderId="19" xfId="0" applyFont="1" applyFill="1" applyBorder="1" applyAlignment="1" applyProtection="1">
      <alignment horizontal="center" vertical="center" wrapText="1"/>
      <protection/>
    </xf>
    <xf numFmtId="0" fontId="14" fillId="13" borderId="20" xfId="0" applyFont="1" applyFill="1" applyBorder="1" applyAlignment="1" applyProtection="1">
      <alignment horizontal="center" vertical="center" wrapText="1"/>
      <protection/>
    </xf>
    <xf numFmtId="0" fontId="14" fillId="13" borderId="21" xfId="0" applyFont="1" applyFill="1" applyBorder="1" applyAlignment="1" applyProtection="1">
      <alignment horizontal="center" vertical="center" wrapText="1"/>
      <protection/>
    </xf>
    <xf numFmtId="2" fontId="28" fillId="13" borderId="10" xfId="0" applyNumberFormat="1" applyFont="1" applyFill="1" applyBorder="1" applyAlignment="1" applyProtection="1">
      <alignment horizontal="center" vertical="center" wrapText="1"/>
      <protection/>
    </xf>
    <xf numFmtId="2" fontId="14" fillId="13" borderId="19" xfId="0" applyNumberFormat="1" applyFont="1" applyFill="1" applyBorder="1" applyAlignment="1" applyProtection="1">
      <alignment horizontal="center" vertical="center" wrapText="1"/>
      <protection/>
    </xf>
    <xf numFmtId="0" fontId="0" fillId="8" borderId="10" xfId="0" applyFill="1" applyBorder="1" applyAlignment="1">
      <alignment vertical="center"/>
    </xf>
    <xf numFmtId="0" fontId="3" fillId="8" borderId="9" xfId="0" applyFont="1" applyFill="1" applyBorder="1" applyAlignment="1" applyProtection="1">
      <alignment horizontal="center" vertical="center" wrapText="1"/>
      <protection locked="0"/>
    </xf>
    <xf numFmtId="0" fontId="3" fillId="8" borderId="1" xfId="0" applyFont="1" applyFill="1" applyBorder="1" applyAlignment="1" applyProtection="1">
      <alignment horizontal="center" vertical="center" wrapText="1"/>
      <protection locked="0"/>
    </xf>
    <xf numFmtId="0" fontId="0" fillId="8" borderId="1" xfId="0" applyFont="1" applyFill="1" applyBorder="1" applyAlignment="1" applyProtection="1">
      <alignment horizontal="center" vertical="center" wrapText="1"/>
      <protection locked="0"/>
    </xf>
    <xf numFmtId="0" fontId="9" fillId="8" borderId="10" xfId="0" applyFont="1" applyFill="1" applyBorder="1" applyAlignment="1" applyProtection="1">
      <alignment vertical="center" wrapText="1"/>
      <protection/>
    </xf>
    <xf numFmtId="0" fontId="0" fillId="8" borderId="33" xfId="0" applyFill="1" applyBorder="1" applyAlignment="1" applyProtection="1">
      <alignment vertical="center" wrapText="1"/>
      <protection locked="0"/>
    </xf>
    <xf numFmtId="0" fontId="7" fillId="0" borderId="0" xfId="0" applyFont="1" applyBorder="1" applyAlignment="1">
      <alignment/>
    </xf>
    <xf numFmtId="0" fontId="34" fillId="13" borderId="10" xfId="0" applyFont="1" applyFill="1" applyBorder="1" applyAlignment="1">
      <alignment horizontal="justify" vertical="top" wrapText="1"/>
    </xf>
    <xf numFmtId="0" fontId="0" fillId="13" borderId="10" xfId="0" applyFill="1" applyBorder="1" applyAlignment="1">
      <alignment/>
    </xf>
    <xf numFmtId="0" fontId="11" fillId="13" borderId="10" xfId="0" applyFont="1" applyFill="1" applyBorder="1" applyAlignment="1">
      <alignment horizontal="center" vertical="top" wrapText="1"/>
    </xf>
    <xf numFmtId="0" fontId="3" fillId="0" borderId="0" xfId="0" applyFont="1" applyAlignment="1">
      <alignment/>
    </xf>
    <xf numFmtId="0" fontId="3" fillId="0" borderId="10" xfId="0" applyFont="1" applyBorder="1" applyAlignment="1">
      <alignment vertical="center"/>
    </xf>
    <xf numFmtId="0" fontId="0" fillId="13" borderId="1" xfId="0" applyFill="1" applyBorder="1" applyAlignment="1" applyProtection="1">
      <alignment horizontal="center" vertical="center" wrapText="1"/>
      <protection locked="0"/>
    </xf>
    <xf numFmtId="0" fontId="3" fillId="10" borderId="10" xfId="0" applyFont="1" applyFill="1" applyBorder="1" applyAlignment="1">
      <alignment horizontal="left" wrapText="1"/>
    </xf>
    <xf numFmtId="0" fontId="6" fillId="0" borderId="0" xfId="0" applyFont="1" applyFill="1" applyBorder="1" applyAlignment="1">
      <alignment/>
    </xf>
    <xf numFmtId="0" fontId="9" fillId="6" borderId="10" xfId="0" applyFont="1" applyFill="1" applyBorder="1" applyAlignment="1">
      <alignment horizontal="center" vertical="center" wrapText="1"/>
    </xf>
    <xf numFmtId="0" fontId="2" fillId="6" borderId="34" xfId="0" applyFont="1" applyFill="1" applyBorder="1" applyAlignment="1" applyProtection="1">
      <alignment horizontal="center" vertical="center" wrapText="1"/>
      <protection/>
    </xf>
    <xf numFmtId="0" fontId="11" fillId="6" borderId="28" xfId="0" applyFont="1" applyFill="1" applyBorder="1" applyAlignment="1">
      <alignment horizontal="justify" vertical="top" wrapText="1"/>
    </xf>
    <xf numFmtId="0" fontId="2" fillId="6" borderId="4" xfId="0" applyFont="1" applyFill="1" applyBorder="1" applyAlignment="1" applyProtection="1">
      <alignment horizontal="center" vertical="center" wrapText="1"/>
      <protection locked="0"/>
    </xf>
    <xf numFmtId="0" fontId="9" fillId="14" borderId="1" xfId="0" applyFont="1" applyFill="1" applyBorder="1" applyAlignment="1" applyProtection="1">
      <alignment horizontal="center" vertical="center"/>
      <protection/>
    </xf>
    <xf numFmtId="0" fontId="9" fillId="14" borderId="1" xfId="0" applyFont="1" applyFill="1" applyBorder="1" applyAlignment="1" applyProtection="1">
      <alignment horizontal="center" vertical="center" wrapText="1"/>
      <protection/>
    </xf>
    <xf numFmtId="0" fontId="9" fillId="15" borderId="7" xfId="0" applyFont="1" applyFill="1" applyBorder="1" applyAlignment="1" applyProtection="1">
      <alignment horizontal="center" vertical="center" wrapText="1"/>
      <protection/>
    </xf>
    <xf numFmtId="0" fontId="9" fillId="15" borderId="1" xfId="0" applyFont="1" applyFill="1" applyBorder="1" applyAlignment="1" applyProtection="1">
      <alignment horizontal="center" vertical="center" wrapText="1"/>
      <protection/>
    </xf>
    <xf numFmtId="0" fontId="9" fillId="6" borderId="4" xfId="0" applyFont="1" applyFill="1" applyBorder="1" applyAlignment="1" applyProtection="1">
      <alignment horizontal="center" vertical="center" wrapText="1"/>
      <protection/>
    </xf>
    <xf numFmtId="0" fontId="9" fillId="6" borderId="6" xfId="0" applyFont="1" applyFill="1" applyBorder="1" applyAlignment="1" applyProtection="1">
      <alignment horizontal="center" vertical="center" wrapText="1"/>
      <protection/>
    </xf>
    <xf numFmtId="0" fontId="11" fillId="13" borderId="10" xfId="0" applyFont="1" applyFill="1" applyBorder="1" applyAlignment="1">
      <alignment/>
    </xf>
    <xf numFmtId="0" fontId="2" fillId="6" borderId="10" xfId="0" applyFont="1" applyFill="1" applyBorder="1" applyAlignment="1" applyProtection="1">
      <alignment horizontal="center" vertical="center" wrapText="1"/>
      <protection locked="0"/>
    </xf>
    <xf numFmtId="0" fontId="2" fillId="6" borderId="34" xfId="0" applyFont="1" applyFill="1" applyBorder="1" applyAlignment="1" applyProtection="1">
      <alignment horizontal="center" vertical="center" wrapText="1"/>
      <protection locked="0"/>
    </xf>
    <xf numFmtId="0" fontId="3" fillId="8" borderId="10" xfId="0" applyFont="1" applyFill="1" applyBorder="1" applyAlignment="1">
      <alignment vertical="center" wrapText="1"/>
    </xf>
    <xf numFmtId="0" fontId="2" fillId="16" borderId="10" xfId="0" applyNumberFormat="1" applyFont="1" applyFill="1" applyBorder="1" applyAlignment="1" applyProtection="1">
      <alignment horizontal="center" vertical="center" wrapText="1"/>
      <protection locked="0"/>
    </xf>
    <xf numFmtId="0" fontId="3" fillId="13" borderId="10" xfId="0" applyFont="1" applyFill="1" applyBorder="1" applyAlignment="1" applyProtection="1">
      <alignment horizontal="center" vertical="center" wrapText="1"/>
      <protection/>
    </xf>
    <xf numFmtId="0" fontId="15" fillId="0" borderId="0" xfId="0" applyFont="1" applyAlignment="1">
      <alignment/>
    </xf>
    <xf numFmtId="0" fontId="3" fillId="2" borderId="35" xfId="0" applyFont="1" applyFill="1" applyBorder="1" applyAlignment="1" applyProtection="1">
      <alignment horizontal="center" vertical="center" wrapText="1"/>
      <protection locked="0"/>
    </xf>
    <xf numFmtId="0" fontId="11"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0" fillId="0" borderId="0" xfId="0" applyFill="1" applyBorder="1" applyAlignment="1" applyProtection="1">
      <alignment/>
      <protection/>
    </xf>
    <xf numFmtId="0" fontId="3" fillId="2" borderId="7" xfId="0" applyFont="1" applyFill="1" applyBorder="1" applyAlignment="1" applyProtection="1">
      <alignment horizontal="center" vertical="center" wrapText="1"/>
      <protection locked="0"/>
    </xf>
    <xf numFmtId="0" fontId="3" fillId="2" borderId="36" xfId="0" applyFont="1" applyFill="1" applyBorder="1" applyAlignment="1" applyProtection="1">
      <alignment horizontal="center" vertical="center" wrapText="1"/>
      <protection locked="0"/>
    </xf>
    <xf numFmtId="0" fontId="3" fillId="0" borderId="0" xfId="0" applyFont="1" applyAlignment="1" applyProtection="1">
      <alignment vertical="center" wrapText="1"/>
      <protection locked="0"/>
    </xf>
    <xf numFmtId="0" fontId="0" fillId="0" borderId="0" xfId="0" applyFont="1" applyBorder="1" applyAlignment="1">
      <alignment vertical="center" wrapText="1"/>
    </xf>
    <xf numFmtId="0" fontId="3" fillId="0" borderId="0" xfId="0" applyFont="1" applyFill="1" applyBorder="1" applyAlignment="1">
      <alignment horizontal="justify" vertical="center" wrapText="1"/>
    </xf>
    <xf numFmtId="0" fontId="0" fillId="0" borderId="0" xfId="0" applyFont="1" applyFill="1" applyBorder="1" applyAlignment="1">
      <alignment horizontal="justify"/>
    </xf>
    <xf numFmtId="0" fontId="0" fillId="0" borderId="0" xfId="0" applyFill="1" applyBorder="1" applyAlignment="1">
      <alignment/>
    </xf>
    <xf numFmtId="0" fontId="3" fillId="0" borderId="0" xfId="0" applyFont="1" applyFill="1" applyBorder="1" applyAlignment="1">
      <alignment horizontal="left"/>
    </xf>
    <xf numFmtId="0" fontId="0" fillId="0" borderId="0" xfId="0" applyFont="1" applyBorder="1" applyAlignment="1">
      <alignment horizontal="center"/>
    </xf>
    <xf numFmtId="0" fontId="0" fillId="8" borderId="33" xfId="0" applyFont="1" applyFill="1" applyBorder="1" applyAlignment="1">
      <alignment horizontal="center" vertical="center" wrapText="1"/>
    </xf>
    <xf numFmtId="0" fontId="3" fillId="0" borderId="0" xfId="0" applyFont="1" applyFill="1" applyBorder="1" applyAlignment="1">
      <alignment horizontal="center" vertical="center"/>
    </xf>
    <xf numFmtId="0" fontId="14" fillId="8" borderId="10" xfId="0" applyFont="1" applyFill="1" applyBorder="1" applyAlignment="1" applyProtection="1">
      <alignment horizontal="center" vertical="center" wrapText="1"/>
      <protection/>
    </xf>
    <xf numFmtId="0" fontId="14" fillId="8" borderId="15" xfId="0" applyFont="1" applyFill="1" applyBorder="1" applyAlignment="1" applyProtection="1">
      <alignment horizontal="center" vertical="center" wrapText="1"/>
      <protection/>
    </xf>
    <xf numFmtId="0" fontId="11" fillId="0" borderId="10" xfId="0" applyFont="1" applyFill="1" applyBorder="1" applyAlignment="1">
      <alignment horizontal="center" vertical="top" wrapText="1"/>
    </xf>
    <xf numFmtId="0" fontId="2" fillId="8" borderId="21" xfId="0" applyFont="1" applyFill="1" applyBorder="1" applyAlignment="1" applyProtection="1">
      <alignment/>
      <protection/>
    </xf>
    <xf numFmtId="0" fontId="14" fillId="13" borderId="11" xfId="0" applyFont="1" applyFill="1" applyBorder="1" applyAlignment="1" applyProtection="1">
      <alignment horizontal="center" vertical="center" wrapText="1"/>
      <protection/>
    </xf>
    <xf numFmtId="0" fontId="14" fillId="13" borderId="17" xfId="0" applyFont="1" applyFill="1" applyBorder="1" applyAlignment="1" applyProtection="1">
      <alignment horizontal="center" vertical="center" wrapText="1"/>
      <protection/>
    </xf>
    <xf numFmtId="0" fontId="14" fillId="13" borderId="37" xfId="0" applyFont="1" applyFill="1" applyBorder="1" applyAlignment="1" applyProtection="1">
      <alignment horizontal="center" vertical="center" wrapText="1"/>
      <protection/>
    </xf>
    <xf numFmtId="0" fontId="11" fillId="17" borderId="10" xfId="0" applyFont="1" applyFill="1" applyBorder="1" applyAlignment="1">
      <alignment horizontal="center" vertical="top" wrapText="1"/>
    </xf>
    <xf numFmtId="0" fontId="14" fillId="3" borderId="1" xfId="0" applyNumberFormat="1" applyFont="1" applyFill="1" applyBorder="1" applyAlignment="1" applyProtection="1">
      <alignment horizontal="center" vertical="center" wrapText="1"/>
      <protection locked="0"/>
    </xf>
    <xf numFmtId="0" fontId="14" fillId="3" borderId="35" xfId="0" applyNumberFormat="1" applyFont="1" applyFill="1" applyBorder="1" applyAlignment="1" applyProtection="1">
      <alignment horizontal="center" vertical="center" wrapText="1"/>
      <protection locked="0"/>
    </xf>
    <xf numFmtId="0" fontId="3" fillId="3" borderId="1" xfId="17" applyNumberFormat="1" applyFont="1" applyFill="1" applyBorder="1" applyAlignment="1" applyProtection="1">
      <alignment horizontal="center" vertical="center"/>
      <protection locked="0"/>
    </xf>
    <xf numFmtId="0" fontId="3" fillId="3" borderId="6" xfId="17" applyNumberFormat="1" applyFont="1" applyFill="1" applyBorder="1" applyAlignment="1" applyProtection="1">
      <alignment horizontal="center" vertical="center"/>
      <protection locked="0"/>
    </xf>
    <xf numFmtId="0" fontId="14" fillId="3" borderId="4" xfId="0" applyNumberFormat="1" applyFont="1" applyFill="1" applyBorder="1" applyAlignment="1" applyProtection="1">
      <alignment horizontal="center" vertical="center" wrapText="1"/>
      <protection locked="0"/>
    </xf>
    <xf numFmtId="0" fontId="14" fillId="3" borderId="5" xfId="0" applyNumberFormat="1" applyFont="1" applyFill="1" applyBorder="1" applyAlignment="1" applyProtection="1">
      <alignment horizontal="center" vertical="center" wrapText="1"/>
      <protection locked="0"/>
    </xf>
    <xf numFmtId="0" fontId="14" fillId="3" borderId="38" xfId="0" applyNumberFormat="1" applyFont="1" applyFill="1" applyBorder="1" applyAlignment="1" applyProtection="1">
      <alignment horizontal="center" vertical="center" wrapText="1"/>
      <protection locked="0"/>
    </xf>
    <xf numFmtId="0" fontId="3" fillId="3" borderId="38" xfId="17" applyNumberFormat="1" applyFont="1" applyFill="1" applyBorder="1" applyAlignment="1" applyProtection="1">
      <alignment horizontal="center" vertical="center"/>
      <protection locked="0"/>
    </xf>
    <xf numFmtId="0" fontId="3" fillId="3" borderId="39" xfId="17" applyNumberFormat="1" applyFont="1" applyFill="1" applyBorder="1" applyAlignment="1" applyProtection="1">
      <alignment horizontal="center" vertical="center"/>
      <protection locked="0"/>
    </xf>
    <xf numFmtId="0" fontId="9" fillId="4" borderId="1" xfId="0" applyNumberFormat="1" applyFont="1" applyFill="1" applyBorder="1" applyAlignment="1" applyProtection="1">
      <alignment horizontal="center" vertical="center"/>
      <protection/>
    </xf>
    <xf numFmtId="0" fontId="9" fillId="4" borderId="7" xfId="0" applyNumberFormat="1" applyFont="1" applyFill="1" applyBorder="1" applyAlignment="1" applyProtection="1">
      <alignment horizontal="center" vertical="center"/>
      <protection/>
    </xf>
    <xf numFmtId="0" fontId="0" fillId="0" borderId="0" xfId="0" applyNumberFormat="1" applyAlignment="1" applyProtection="1">
      <alignment horizontal="center" vertical="center" wrapText="1"/>
      <protection locked="0"/>
    </xf>
    <xf numFmtId="0" fontId="0" fillId="0" borderId="0" xfId="0" applyNumberFormat="1" applyFill="1" applyAlignment="1" applyProtection="1">
      <alignment/>
      <protection locked="0"/>
    </xf>
    <xf numFmtId="0" fontId="3" fillId="8" borderId="1" xfId="0" applyNumberFormat="1" applyFont="1" applyFill="1" applyBorder="1" applyAlignment="1" applyProtection="1">
      <alignment horizontal="center" vertical="center" wrapText="1"/>
      <protection locked="0"/>
    </xf>
    <xf numFmtId="0" fontId="0" fillId="8" borderId="1" xfId="0" applyNumberFormat="1" applyFill="1" applyBorder="1" applyAlignment="1" applyProtection="1">
      <alignment horizontal="center" vertical="center" wrapText="1"/>
      <protection locked="0"/>
    </xf>
    <xf numFmtId="0" fontId="14" fillId="8" borderId="23" xfId="0" applyNumberFormat="1" applyFont="1" applyFill="1" applyBorder="1" applyAlignment="1" applyProtection="1">
      <alignment horizontal="center" vertical="center" wrapText="1"/>
      <protection locked="0"/>
    </xf>
    <xf numFmtId="0" fontId="3" fillId="8" borderId="10" xfId="17" applyNumberFormat="1" applyFont="1" applyFill="1" applyBorder="1" applyAlignment="1" applyProtection="1">
      <alignment horizontal="center" vertical="center"/>
      <protection locked="0"/>
    </xf>
    <xf numFmtId="0" fontId="14" fillId="8" borderId="15" xfId="0" applyNumberFormat="1" applyFont="1" applyFill="1" applyBorder="1" applyAlignment="1" applyProtection="1">
      <alignment horizontal="center" vertical="center" wrapText="1"/>
      <protection locked="0"/>
    </xf>
    <xf numFmtId="0" fontId="14" fillId="8" borderId="24" xfId="0" applyNumberFormat="1" applyFont="1" applyFill="1" applyBorder="1" applyAlignment="1" applyProtection="1">
      <alignment horizontal="center" vertical="center" wrapText="1"/>
      <protection locked="0"/>
    </xf>
    <xf numFmtId="0" fontId="14" fillId="8" borderId="25" xfId="0" applyNumberFormat="1" applyFont="1" applyFill="1" applyBorder="1" applyAlignment="1" applyProtection="1">
      <alignment horizontal="center" vertical="center" wrapText="1"/>
      <protection locked="0"/>
    </xf>
    <xf numFmtId="0" fontId="14" fillId="8" borderId="11" xfId="0" applyNumberFormat="1" applyFont="1" applyFill="1" applyBorder="1" applyAlignment="1" applyProtection="1">
      <alignment horizontal="center" vertical="center" wrapText="1"/>
      <protection locked="0"/>
    </xf>
    <xf numFmtId="0" fontId="3" fillId="8" borderId="11" xfId="17" applyNumberFormat="1" applyFont="1" applyFill="1" applyBorder="1" applyAlignment="1" applyProtection="1">
      <alignment horizontal="center" vertical="center"/>
      <protection locked="0"/>
    </xf>
    <xf numFmtId="0" fontId="14" fillId="8" borderId="26" xfId="0" applyNumberFormat="1" applyFont="1" applyFill="1" applyBorder="1" applyAlignment="1" applyProtection="1">
      <alignment horizontal="center" vertical="center" wrapText="1"/>
      <protection locked="0"/>
    </xf>
    <xf numFmtId="0" fontId="14" fillId="13" borderId="40" xfId="0" applyNumberFormat="1" applyFont="1" applyFill="1" applyBorder="1" applyAlignment="1" applyProtection="1">
      <alignment horizontal="center" vertical="center" wrapText="1"/>
      <protection/>
    </xf>
    <xf numFmtId="0" fontId="14" fillId="13" borderId="41" xfId="0" applyNumberFormat="1" applyFont="1" applyFill="1" applyBorder="1" applyAlignment="1" applyProtection="1">
      <alignment horizontal="center" vertical="center" wrapText="1"/>
      <protection/>
    </xf>
    <xf numFmtId="0" fontId="14" fillId="8" borderId="20" xfId="0" applyNumberFormat="1" applyFont="1" applyFill="1" applyBorder="1" applyAlignment="1" applyProtection="1">
      <alignment horizontal="center" vertical="center" wrapText="1"/>
      <protection locked="0"/>
    </xf>
    <xf numFmtId="0" fontId="14" fillId="8" borderId="21" xfId="0" applyNumberFormat="1" applyFont="1" applyFill="1" applyBorder="1" applyAlignment="1" applyProtection="1">
      <alignment horizontal="center" vertical="center" wrapText="1"/>
      <protection locked="0"/>
    </xf>
    <xf numFmtId="0" fontId="14" fillId="9" borderId="10" xfId="0" applyNumberFormat="1" applyFont="1" applyFill="1" applyBorder="1" applyAlignment="1" applyProtection="1">
      <alignment horizontal="center" vertical="center" wrapText="1"/>
      <protection/>
    </xf>
    <xf numFmtId="0" fontId="3" fillId="0" borderId="0" xfId="0" applyFont="1" applyBorder="1" applyAlignment="1" applyProtection="1">
      <alignment horizontal="left" vertical="center" wrapText="1"/>
      <protection locked="0"/>
    </xf>
    <xf numFmtId="0" fontId="0" fillId="0" borderId="2" xfId="0" applyNumberFormat="1" applyFill="1" applyBorder="1" applyAlignment="1" applyProtection="1">
      <alignment/>
      <protection locked="0"/>
    </xf>
    <xf numFmtId="0" fontId="0" fillId="8" borderId="42" xfId="0" applyFont="1" applyFill="1" applyBorder="1" applyAlignment="1" applyProtection="1">
      <alignment vertical="center" wrapText="1"/>
      <protection locked="0"/>
    </xf>
    <xf numFmtId="0" fontId="0" fillId="8" borderId="1" xfId="0" applyFont="1" applyFill="1" applyBorder="1" applyAlignment="1" applyProtection="1">
      <alignment vertical="center" wrapText="1"/>
      <protection locked="0"/>
    </xf>
    <xf numFmtId="0" fontId="0" fillId="0" borderId="10" xfId="0" applyFill="1" applyBorder="1" applyAlignment="1">
      <alignment horizontal="center" vertical="center" wrapText="1"/>
    </xf>
    <xf numFmtId="0" fontId="0" fillId="0" borderId="10" xfId="0" applyBorder="1" applyAlignment="1">
      <alignment horizontal="center" vertical="center"/>
    </xf>
    <xf numFmtId="0" fontId="0" fillId="8" borderId="10" xfId="0" applyFill="1" applyBorder="1" applyAlignment="1">
      <alignment/>
    </xf>
    <xf numFmtId="0" fontId="0" fillId="3" borderId="1" xfId="0" applyFont="1" applyFill="1" applyBorder="1" applyAlignment="1">
      <alignment horizontal="center" vertical="center" wrapText="1"/>
    </xf>
    <xf numFmtId="0" fontId="15" fillId="0" borderId="0" xfId="0" applyFont="1" applyBorder="1" applyAlignment="1">
      <alignment/>
    </xf>
    <xf numFmtId="0" fontId="3" fillId="0" borderId="13" xfId="0" applyFont="1" applyFill="1" applyBorder="1" applyAlignment="1">
      <alignment horizontal="center" vertical="center" wrapText="1"/>
    </xf>
    <xf numFmtId="0" fontId="37" fillId="0" borderId="0" xfId="0" applyFont="1" applyFill="1" applyBorder="1" applyAlignment="1">
      <alignment vertical="center" wrapText="1"/>
    </xf>
    <xf numFmtId="0" fontId="0" fillId="0" borderId="0" xfId="0" applyBorder="1" applyAlignment="1">
      <alignment wrapText="1"/>
    </xf>
    <xf numFmtId="0" fontId="0" fillId="0" borderId="23" xfId="0" applyBorder="1" applyAlignment="1">
      <alignment/>
    </xf>
    <xf numFmtId="0" fontId="3" fillId="0" borderId="10" xfId="0" applyFont="1" applyBorder="1" applyAlignment="1">
      <alignment vertical="center" wrapText="1"/>
    </xf>
    <xf numFmtId="0" fontId="3" fillId="8" borderId="10" xfId="0" applyFont="1" applyFill="1" applyBorder="1" applyAlignment="1">
      <alignment horizontal="center"/>
    </xf>
    <xf numFmtId="0" fontId="2" fillId="6" borderId="43" xfId="0" applyFont="1" applyFill="1" applyBorder="1" applyAlignment="1" applyProtection="1">
      <alignment horizontal="center" vertical="center" wrapText="1"/>
      <protection/>
    </xf>
    <xf numFmtId="0" fontId="3" fillId="15" borderId="1" xfId="0" applyFont="1" applyFill="1" applyBorder="1" applyAlignment="1">
      <alignment horizontal="center" vertical="center" wrapText="1"/>
    </xf>
    <xf numFmtId="0" fontId="3" fillId="15" borderId="9" xfId="0" applyFont="1" applyFill="1" applyBorder="1" applyAlignment="1">
      <alignment horizontal="center" vertical="center" wrapText="1"/>
    </xf>
    <xf numFmtId="14" fontId="1" fillId="8" borderId="44" xfId="0" applyNumberFormat="1" applyFont="1" applyFill="1" applyBorder="1" applyAlignment="1" applyProtection="1">
      <alignment horizontal="left" vertical="center" wrapText="1"/>
      <protection locked="0"/>
    </xf>
    <xf numFmtId="0" fontId="2" fillId="6" borderId="45" xfId="0" applyFont="1" applyFill="1" applyBorder="1" applyAlignment="1" applyProtection="1">
      <alignment horizontal="center" vertical="center" wrapText="1"/>
      <protection/>
    </xf>
    <xf numFmtId="0" fontId="0" fillId="0" borderId="46" xfId="0" applyBorder="1" applyAlignment="1">
      <alignment vertical="center" wrapText="1"/>
    </xf>
    <xf numFmtId="0" fontId="0" fillId="0" borderId="28" xfId="0" applyBorder="1" applyAlignment="1">
      <alignment vertical="center" wrapText="1"/>
    </xf>
    <xf numFmtId="0" fontId="0" fillId="0" borderId="46" xfId="0" applyBorder="1" applyAlignment="1">
      <alignment/>
    </xf>
    <xf numFmtId="0" fontId="0" fillId="0" borderId="0" xfId="0" applyBorder="1" applyAlignment="1">
      <alignment/>
    </xf>
    <xf numFmtId="14" fontId="1" fillId="8" borderId="43" xfId="0" applyNumberFormat="1" applyFont="1" applyFill="1" applyBorder="1" applyAlignment="1" applyProtection="1">
      <alignment horizontal="left" vertical="center" wrapText="1"/>
      <protection locked="0"/>
    </xf>
    <xf numFmtId="0" fontId="1" fillId="8" borderId="47" xfId="0" applyFont="1" applyFill="1" applyBorder="1" applyAlignment="1" applyProtection="1">
      <alignment horizontal="left" vertical="center" wrapText="1"/>
      <protection locked="0"/>
    </xf>
    <xf numFmtId="0" fontId="2" fillId="6" borderId="14" xfId="0" applyFont="1" applyFill="1" applyBorder="1" applyAlignment="1" applyProtection="1">
      <alignment horizontal="center" vertical="center" wrapText="1"/>
      <protection locked="0"/>
    </xf>
    <xf numFmtId="0" fontId="2" fillId="6" borderId="48"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wrapText="1"/>
      <protection locked="0"/>
    </xf>
    <xf numFmtId="0" fontId="14" fillId="13" borderId="18" xfId="0" applyFont="1" applyFill="1" applyBorder="1" applyAlignment="1" applyProtection="1">
      <alignment horizontal="center" vertical="center" wrapText="1"/>
      <protection/>
    </xf>
    <xf numFmtId="0" fontId="14" fillId="13" borderId="49" xfId="0" applyFont="1" applyFill="1" applyBorder="1" applyAlignment="1" applyProtection="1">
      <alignment horizontal="center" vertical="center" wrapText="1"/>
      <protection/>
    </xf>
    <xf numFmtId="0" fontId="2" fillId="9" borderId="48" xfId="0" applyFont="1" applyFill="1" applyBorder="1" applyAlignment="1" applyProtection="1">
      <alignment horizontal="center" vertical="center" wrapText="1"/>
      <protection/>
    </xf>
    <xf numFmtId="0" fontId="28" fillId="13" borderId="45" xfId="0" applyFont="1" applyFill="1" applyBorder="1" applyAlignment="1" applyProtection="1">
      <alignment horizontal="center" vertical="center" wrapText="1"/>
      <protection/>
    </xf>
    <xf numFmtId="0" fontId="28" fillId="0" borderId="50" xfId="0" applyFont="1" applyFill="1" applyBorder="1" applyAlignment="1" applyProtection="1">
      <alignment horizontal="center" vertical="center" wrapText="1"/>
      <protection/>
    </xf>
    <xf numFmtId="0" fontId="28" fillId="18" borderId="11" xfId="0" applyFont="1" applyFill="1" applyBorder="1" applyAlignment="1" applyProtection="1">
      <alignment horizontal="center" vertical="center" wrapText="1"/>
      <protection/>
    </xf>
    <xf numFmtId="0" fontId="14" fillId="13" borderId="11" xfId="0" applyNumberFormat="1" applyFont="1" applyFill="1" applyBorder="1" applyAlignment="1" applyProtection="1">
      <alignment horizontal="center" vertical="center" wrapText="1"/>
      <protection/>
    </xf>
    <xf numFmtId="0" fontId="1" fillId="8" borderId="18" xfId="0" applyFont="1" applyFill="1" applyBorder="1" applyAlignment="1" applyProtection="1">
      <alignment horizontal="center" vertical="center" wrapText="1"/>
      <protection locked="0"/>
    </xf>
    <xf numFmtId="14" fontId="1" fillId="8" borderId="18" xfId="0" applyNumberFormat="1" applyFont="1" applyFill="1" applyBorder="1" applyAlignment="1" applyProtection="1">
      <alignment horizontal="left" vertical="center" wrapText="1"/>
      <protection locked="0"/>
    </xf>
    <xf numFmtId="0" fontId="1" fillId="8" borderId="51" xfId="0" applyFont="1" applyFill="1" applyBorder="1" applyAlignment="1" applyProtection="1">
      <alignment horizontal="left" vertical="center" wrapText="1"/>
      <protection locked="0"/>
    </xf>
    <xf numFmtId="0" fontId="9" fillId="6" borderId="7" xfId="0" applyFont="1" applyFill="1" applyBorder="1" applyAlignment="1" applyProtection="1">
      <alignment vertical="center" wrapText="1"/>
      <protection/>
    </xf>
    <xf numFmtId="0" fontId="9" fillId="6" borderId="1" xfId="0" applyFont="1" applyFill="1" applyBorder="1" applyAlignment="1" applyProtection="1">
      <alignment vertical="center" wrapText="1"/>
      <protection/>
    </xf>
    <xf numFmtId="0" fontId="9" fillId="6" borderId="9" xfId="0" applyFont="1" applyFill="1" applyBorder="1" applyAlignment="1" applyProtection="1">
      <alignment vertical="center" wrapText="1"/>
      <protection/>
    </xf>
    <xf numFmtId="0" fontId="9" fillId="6" borderId="10" xfId="0" applyFont="1" applyFill="1" applyBorder="1" applyAlignment="1" applyProtection="1">
      <alignment vertical="center" wrapText="1"/>
      <protection/>
    </xf>
    <xf numFmtId="0" fontId="3" fillId="16" borderId="10" xfId="0" applyFont="1" applyFill="1" applyBorder="1" applyAlignment="1">
      <alignment horizontal="center" vertical="center" wrapText="1"/>
    </xf>
    <xf numFmtId="0" fontId="0" fillId="16" borderId="35" xfId="0" applyFill="1" applyBorder="1" applyAlignment="1">
      <alignment horizontal="center" vertical="center" wrapText="1"/>
    </xf>
    <xf numFmtId="0" fontId="11" fillId="0" borderId="0" xfId="0" applyFont="1" applyBorder="1" applyAlignment="1">
      <alignment horizontal="justify" vertical="top" wrapText="1"/>
    </xf>
    <xf numFmtId="0" fontId="11" fillId="0" borderId="0" xfId="0" applyFont="1" applyBorder="1" applyAlignment="1">
      <alignment horizontal="center" vertical="top" wrapText="1"/>
    </xf>
    <xf numFmtId="0" fontId="11" fillId="0" borderId="0" xfId="0" applyFont="1" applyBorder="1" applyAlignment="1">
      <alignment vertical="center" wrapText="1"/>
    </xf>
    <xf numFmtId="0" fontId="11" fillId="0" borderId="10" xfId="0" applyFont="1" applyBorder="1" applyAlignment="1">
      <alignment wrapText="1"/>
    </xf>
    <xf numFmtId="0" fontId="11" fillId="0" borderId="10" xfId="0" applyFont="1" applyBorder="1" applyAlignment="1">
      <alignment/>
    </xf>
    <xf numFmtId="0" fontId="2" fillId="12" borderId="1"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wrapText="1"/>
      <protection locked="0"/>
    </xf>
    <xf numFmtId="0" fontId="3" fillId="6" borderId="10" xfId="0" applyFont="1" applyFill="1" applyBorder="1" applyAlignment="1">
      <alignment horizontal="center" wrapText="1"/>
    </xf>
    <xf numFmtId="0" fontId="0" fillId="8" borderId="1" xfId="0" applyFont="1" applyFill="1" applyBorder="1" applyAlignment="1">
      <alignment/>
    </xf>
    <xf numFmtId="0" fontId="0" fillId="8" borderId="35" xfId="0" applyFont="1" applyFill="1" applyBorder="1" applyAlignment="1">
      <alignment/>
    </xf>
    <xf numFmtId="0" fontId="0" fillId="8" borderId="52" xfId="0" applyFont="1" applyFill="1" applyBorder="1" applyAlignment="1">
      <alignment vertical="center" wrapText="1"/>
    </xf>
    <xf numFmtId="0" fontId="0" fillId="8" borderId="9" xfId="0" applyFont="1" applyFill="1" applyBorder="1" applyAlignment="1">
      <alignment vertical="center" wrapText="1"/>
    </xf>
    <xf numFmtId="0" fontId="0" fillId="8" borderId="35" xfId="0" applyFont="1" applyFill="1" applyBorder="1" applyAlignment="1">
      <alignment vertical="center" wrapText="1"/>
    </xf>
    <xf numFmtId="0" fontId="0" fillId="8" borderId="1" xfId="0" applyFont="1" applyFill="1" applyBorder="1" applyAlignment="1">
      <alignment vertical="center" wrapText="1"/>
    </xf>
    <xf numFmtId="0" fontId="3" fillId="6" borderId="1" xfId="0" applyFont="1" applyFill="1" applyBorder="1" applyAlignment="1">
      <alignment horizontal="center" vertical="center"/>
    </xf>
    <xf numFmtId="0" fontId="0" fillId="6" borderId="7" xfId="0" applyFill="1" applyBorder="1" applyAlignment="1">
      <alignment horizontal="center" vertical="center" wrapText="1"/>
    </xf>
    <xf numFmtId="0" fontId="0" fillId="6" borderId="7" xfId="0" applyFill="1" applyBorder="1" applyAlignment="1">
      <alignment wrapText="1"/>
    </xf>
    <xf numFmtId="0" fontId="3" fillId="6" borderId="10" xfId="0" applyFont="1" applyFill="1" applyBorder="1" applyAlignment="1">
      <alignment horizontal="center" vertical="center"/>
    </xf>
    <xf numFmtId="0" fontId="2" fillId="0" borderId="0" xfId="0" applyFont="1" applyFill="1" applyBorder="1" applyAlignment="1" applyProtection="1">
      <alignment horizontal="left" vertical="center"/>
      <protection/>
    </xf>
    <xf numFmtId="0" fontId="0" fillId="8" borderId="1" xfId="0" applyFill="1" applyBorder="1" applyAlignment="1">
      <alignment/>
    </xf>
    <xf numFmtId="0" fontId="0" fillId="6" borderId="35" xfId="0" applyFill="1" applyBorder="1" applyAlignment="1">
      <alignment horizontal="center" vertical="center" wrapText="1"/>
    </xf>
    <xf numFmtId="0" fontId="10" fillId="0" borderId="53" xfId="0" applyFont="1" applyFill="1" applyBorder="1" applyAlignment="1" applyProtection="1">
      <alignment vertical="center" wrapText="1"/>
      <protection/>
    </xf>
    <xf numFmtId="0" fontId="1" fillId="0" borderId="0" xfId="0" applyFont="1" applyFill="1" applyBorder="1" applyAlignment="1" applyProtection="1">
      <alignment horizontal="left" vertical="center"/>
      <protection/>
    </xf>
    <xf numFmtId="0" fontId="0" fillId="0" borderId="54" xfId="0" applyFill="1" applyBorder="1" applyAlignment="1" applyProtection="1">
      <alignment/>
      <protection/>
    </xf>
    <xf numFmtId="0" fontId="3" fillId="0" borderId="0" xfId="0" applyFont="1" applyFill="1" applyAlignment="1" applyProtection="1">
      <alignment/>
      <protection/>
    </xf>
    <xf numFmtId="20" fontId="9" fillId="3" borderId="1" xfId="0" applyNumberFormat="1" applyFont="1" applyFill="1" applyBorder="1" applyAlignment="1" applyProtection="1">
      <alignment horizontal="center" vertical="center" wrapText="1"/>
      <protection locked="0"/>
    </xf>
    <xf numFmtId="167" fontId="9" fillId="19" borderId="8" xfId="17" applyNumberFormat="1" applyFont="1" applyFill="1" applyBorder="1" applyAlignment="1" applyProtection="1">
      <alignment horizontal="center" vertical="center"/>
      <protection/>
    </xf>
    <xf numFmtId="0" fontId="14" fillId="16" borderId="55" xfId="0" applyNumberFormat="1" applyFont="1" applyFill="1" applyBorder="1" applyAlignment="1" applyProtection="1">
      <alignment horizontal="center" vertical="center" wrapText="1"/>
      <protection/>
    </xf>
    <xf numFmtId="0" fontId="14" fillId="16" borderId="56" xfId="0" applyNumberFormat="1" applyFont="1" applyFill="1" applyBorder="1" applyAlignment="1" applyProtection="1">
      <alignment horizontal="center" vertical="center" wrapText="1"/>
      <protection/>
    </xf>
    <xf numFmtId="0" fontId="14" fillId="16" borderId="57" xfId="0" applyNumberFormat="1" applyFont="1" applyFill="1" applyBorder="1" applyAlignment="1" applyProtection="1">
      <alignment horizontal="center" vertical="center" wrapText="1"/>
      <protection/>
    </xf>
    <xf numFmtId="14" fontId="1" fillId="8" borderId="12" xfId="0" applyNumberFormat="1" applyFont="1" applyFill="1" applyBorder="1" applyAlignment="1" applyProtection="1">
      <alignment horizontal="left" vertical="center" wrapText="1"/>
      <protection locked="0"/>
    </xf>
    <xf numFmtId="0" fontId="0" fillId="6" borderId="1" xfId="0" applyFill="1" applyBorder="1" applyAlignment="1">
      <alignment horizontal="center" vertical="center" wrapText="1"/>
    </xf>
    <xf numFmtId="0" fontId="0" fillId="6" borderId="1" xfId="0" applyFont="1" applyFill="1" applyBorder="1" applyAlignment="1">
      <alignment horizontal="center" vertical="center" wrapText="1"/>
    </xf>
    <xf numFmtId="0" fontId="1" fillId="8" borderId="20" xfId="0" applyFont="1" applyFill="1" applyBorder="1" applyAlignment="1" applyProtection="1">
      <alignment horizontal="center" vertical="center" wrapText="1"/>
      <protection/>
    </xf>
    <xf numFmtId="0" fontId="0" fillId="0" borderId="58" xfId="0" applyFill="1" applyBorder="1" applyAlignment="1" applyProtection="1">
      <alignment/>
      <protection/>
    </xf>
    <xf numFmtId="0" fontId="23" fillId="0" borderId="54" xfId="0" applyFont="1" applyBorder="1" applyAlignment="1" applyProtection="1">
      <alignment horizontal="justify" vertical="center" wrapText="1"/>
      <protection/>
    </xf>
    <xf numFmtId="0" fontId="2" fillId="8" borderId="59" xfId="0" applyFont="1" applyFill="1" applyBorder="1" applyAlignment="1" applyProtection="1">
      <alignment horizontal="center" vertical="center" wrapText="1"/>
      <protection locked="0"/>
    </xf>
    <xf numFmtId="0" fontId="0" fillId="13" borderId="10" xfId="0" applyNumberFormat="1" applyFill="1" applyBorder="1" applyAlignment="1">
      <alignment/>
    </xf>
    <xf numFmtId="0" fontId="3" fillId="2" borderId="35"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0" fillId="6" borderId="60" xfId="0" applyFill="1" applyBorder="1" applyAlignment="1" applyProtection="1">
      <alignment horizontal="center" vertical="center" wrapText="1"/>
      <protection locked="0"/>
    </xf>
    <xf numFmtId="0" fontId="2" fillId="9" borderId="61" xfId="0" applyFont="1" applyFill="1" applyBorder="1" applyAlignment="1" applyProtection="1">
      <alignment horizontal="center" vertical="center" wrapText="1"/>
      <protection/>
    </xf>
    <xf numFmtId="0" fontId="29" fillId="0" borderId="15" xfId="0" applyFont="1" applyFill="1" applyBorder="1" applyAlignment="1" applyProtection="1">
      <alignment horizontal="center" vertical="center" wrapText="1"/>
      <protection/>
    </xf>
    <xf numFmtId="0" fontId="14" fillId="9" borderId="15" xfId="0" applyNumberFormat="1" applyFont="1" applyFill="1" applyBorder="1" applyAlignment="1" applyProtection="1">
      <alignment horizontal="center" vertical="center" wrapText="1"/>
      <protection/>
    </xf>
    <xf numFmtId="0" fontId="14" fillId="13" borderId="26" xfId="0" applyNumberFormat="1" applyFont="1" applyFill="1" applyBorder="1" applyAlignment="1" applyProtection="1">
      <alignment horizontal="center" vertical="center" wrapText="1"/>
      <protection/>
    </xf>
    <xf numFmtId="0" fontId="0" fillId="0" borderId="36" xfId="0" applyFont="1" applyFill="1" applyBorder="1" applyAlignment="1" applyProtection="1">
      <alignment horizontal="center" vertical="center" wrapText="1"/>
      <protection locked="0"/>
    </xf>
    <xf numFmtId="0" fontId="3" fillId="0" borderId="43" xfId="0" applyFont="1" applyBorder="1" applyAlignment="1">
      <alignment wrapText="1"/>
    </xf>
    <xf numFmtId="0" fontId="3" fillId="0" borderId="24" xfId="0" applyFont="1" applyBorder="1" applyAlignment="1">
      <alignment wrapText="1"/>
    </xf>
    <xf numFmtId="0" fontId="0" fillId="0" borderId="7"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0" fillId="0" borderId="7" xfId="0" applyFont="1" applyFill="1" applyBorder="1" applyAlignment="1" applyProtection="1">
      <alignment horizontal="center" vertical="center" wrapText="1"/>
      <protection locked="0"/>
    </xf>
    <xf numFmtId="0" fontId="0" fillId="0" borderId="10" xfId="0" applyFont="1" applyFill="1" applyBorder="1" applyAlignment="1">
      <alignment vertical="center" wrapText="1"/>
    </xf>
    <xf numFmtId="0" fontId="0" fillId="0" borderId="10" xfId="0" applyFont="1" applyBorder="1" applyAlignment="1">
      <alignment vertical="center"/>
    </xf>
    <xf numFmtId="0" fontId="0" fillId="0" borderId="10" xfId="0" applyBorder="1" applyAlignment="1">
      <alignment vertical="center"/>
    </xf>
    <xf numFmtId="0" fontId="0" fillId="0" borderId="10" xfId="0" applyFont="1" applyFill="1" applyBorder="1" applyAlignment="1">
      <alignment vertical="center"/>
    </xf>
    <xf numFmtId="0" fontId="0" fillId="0" borderId="10" xfId="0" applyFill="1" applyBorder="1" applyAlignment="1">
      <alignment vertical="center" wrapText="1"/>
    </xf>
    <xf numFmtId="0" fontId="0" fillId="0" borderId="10" xfId="0" applyFill="1" applyBorder="1" applyAlignment="1">
      <alignment vertical="center"/>
    </xf>
    <xf numFmtId="0" fontId="3" fillId="5" borderId="10" xfId="0" applyFont="1" applyFill="1" applyBorder="1" applyAlignment="1">
      <alignment horizontal="center"/>
    </xf>
    <xf numFmtId="0" fontId="0" fillId="0" borderId="10" xfId="0" applyBorder="1" applyAlignment="1">
      <alignment/>
    </xf>
    <xf numFmtId="0" fontId="2" fillId="2" borderId="43" xfId="0" applyFont="1" applyFill="1" applyBorder="1" applyAlignment="1" applyProtection="1">
      <alignment horizontal="center" vertical="center" wrapText="1"/>
      <protection locked="0"/>
    </xf>
    <xf numFmtId="0" fontId="0" fillId="0" borderId="24" xfId="0" applyBorder="1" applyAlignment="1">
      <alignment/>
    </xf>
    <xf numFmtId="0" fontId="0" fillId="0" borderId="34" xfId="0" applyBorder="1" applyAlignment="1">
      <alignment/>
    </xf>
    <xf numFmtId="0" fontId="2" fillId="2" borderId="35"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52" xfId="0" applyFont="1" applyFill="1" applyBorder="1" applyAlignment="1" applyProtection="1">
      <alignment horizontal="center" vertical="center" wrapText="1"/>
      <protection locked="0"/>
    </xf>
    <xf numFmtId="0" fontId="4" fillId="2" borderId="33" xfId="0" applyFont="1" applyFill="1" applyBorder="1" applyAlignment="1" applyProtection="1">
      <alignment horizontal="center" vertical="center" wrapText="1"/>
      <protection locked="0"/>
    </xf>
    <xf numFmtId="0" fontId="1" fillId="20" borderId="1" xfId="0" applyFont="1" applyFill="1" applyBorder="1" applyAlignment="1" applyProtection="1">
      <alignment horizontal="center" vertical="center" wrapText="1"/>
      <protection locked="0"/>
    </xf>
    <xf numFmtId="0" fontId="0" fillId="0" borderId="43" xfId="0" applyFill="1" applyBorder="1" applyAlignment="1">
      <alignment vertical="center" wrapText="1"/>
    </xf>
    <xf numFmtId="0" fontId="0" fillId="0" borderId="34" xfId="0" applyFill="1" applyBorder="1" applyAlignment="1">
      <alignment vertical="center"/>
    </xf>
    <xf numFmtId="0" fontId="0" fillId="0" borderId="34" xfId="0" applyBorder="1" applyAlignment="1">
      <alignment vertical="center"/>
    </xf>
    <xf numFmtId="0" fontId="0" fillId="0" borderId="10" xfId="0" applyBorder="1" applyAlignment="1">
      <alignment vertical="center" wrapText="1"/>
    </xf>
    <xf numFmtId="0" fontId="2" fillId="2" borderId="7" xfId="0" applyFont="1" applyFill="1" applyBorder="1" applyAlignment="1" applyProtection="1">
      <alignment horizontal="center" vertical="center" wrapText="1"/>
      <protection locked="0"/>
    </xf>
    <xf numFmtId="0" fontId="2" fillId="2" borderId="36" xfId="0" applyFont="1" applyFill="1" applyBorder="1" applyAlignment="1" applyProtection="1">
      <alignment horizontal="center" vertical="center" wrapText="1"/>
      <protection locked="0"/>
    </xf>
    <xf numFmtId="0" fontId="0" fillId="0" borderId="62" xfId="0" applyFill="1" applyBorder="1" applyAlignment="1" applyProtection="1">
      <alignment horizontal="left" vertical="center" wrapText="1"/>
      <protection locked="0"/>
    </xf>
    <xf numFmtId="0" fontId="0" fillId="0" borderId="13" xfId="0" applyBorder="1" applyAlignment="1">
      <alignment horizontal="left" vertical="center" wrapText="1"/>
    </xf>
    <xf numFmtId="0" fontId="0" fillId="0" borderId="42" xfId="0" applyBorder="1" applyAlignment="1">
      <alignment horizontal="left" vertical="center" wrapText="1"/>
    </xf>
    <xf numFmtId="0" fontId="0" fillId="0" borderId="7"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4" fillId="2" borderId="9" xfId="0" applyFont="1" applyFill="1" applyBorder="1" applyAlignment="1" applyProtection="1">
      <alignment vertical="center" wrapText="1"/>
      <protection locked="0"/>
    </xf>
    <xf numFmtId="0" fontId="4" fillId="2" borderId="52" xfId="0" applyFont="1" applyFill="1" applyBorder="1" applyAlignment="1" applyProtection="1">
      <alignment vertical="center" wrapText="1"/>
      <protection locked="0"/>
    </xf>
    <xf numFmtId="0" fontId="4" fillId="2" borderId="33" xfId="0" applyFont="1" applyFill="1" applyBorder="1" applyAlignment="1" applyProtection="1">
      <alignment vertical="center" wrapText="1"/>
      <protection locked="0"/>
    </xf>
    <xf numFmtId="0" fontId="0" fillId="8" borderId="1" xfId="0" applyFill="1" applyBorder="1" applyAlignment="1" applyProtection="1">
      <alignment horizontal="left" vertical="center" wrapText="1"/>
      <protection locked="0"/>
    </xf>
    <xf numFmtId="0" fontId="0" fillId="8" borderId="1" xfId="0" applyFont="1" applyFill="1" applyBorder="1" applyAlignment="1" applyProtection="1">
      <alignment horizontal="left" vertical="center" wrapText="1"/>
      <protection locked="0"/>
    </xf>
    <xf numFmtId="0" fontId="0" fillId="0" borderId="7" xfId="0" applyFont="1" applyFill="1" applyBorder="1" applyAlignment="1" applyProtection="1">
      <alignment vertical="center"/>
      <protection locked="0"/>
    </xf>
    <xf numFmtId="0" fontId="0" fillId="0" borderId="36" xfId="0" applyFont="1" applyBorder="1" applyAlignment="1">
      <alignment vertical="center"/>
    </xf>
    <xf numFmtId="0" fontId="0" fillId="0" borderId="35" xfId="0" applyFont="1" applyBorder="1" applyAlignment="1">
      <alignment vertical="center"/>
    </xf>
    <xf numFmtId="0" fontId="0" fillId="8" borderId="7" xfId="0" applyFont="1" applyFill="1" applyBorder="1" applyAlignment="1" applyProtection="1">
      <alignment horizontal="left" vertical="center" wrapText="1"/>
      <protection locked="0"/>
    </xf>
    <xf numFmtId="0" fontId="0" fillId="8" borderId="36" xfId="0" applyFont="1" applyFill="1" applyBorder="1" applyAlignment="1" applyProtection="1">
      <alignment horizontal="left" vertical="center" wrapText="1"/>
      <protection locked="0"/>
    </xf>
    <xf numFmtId="0" fontId="0" fillId="8" borderId="35"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center" vertical="center" wrapText="1"/>
      <protection locked="0"/>
    </xf>
    <xf numFmtId="0" fontId="3" fillId="2" borderId="36" xfId="0" applyFont="1" applyFill="1" applyBorder="1" applyAlignment="1" applyProtection="1">
      <alignment horizontal="center" vertical="center" wrapText="1"/>
      <protection locked="0"/>
    </xf>
    <xf numFmtId="0" fontId="3" fillId="2" borderId="35" xfId="0" applyFont="1" applyFill="1" applyBorder="1" applyAlignment="1" applyProtection="1">
      <alignment horizontal="center" vertical="center" wrapText="1"/>
      <protection locked="0"/>
    </xf>
    <xf numFmtId="0" fontId="4" fillId="2" borderId="1" xfId="0" applyFont="1" applyFill="1" applyBorder="1" applyAlignment="1" applyProtection="1">
      <alignment vertical="center" wrapText="1"/>
      <protection locked="0"/>
    </xf>
    <xf numFmtId="0" fontId="0" fillId="0" borderId="1" xfId="0" applyFont="1" applyFill="1" applyBorder="1" applyAlignment="1" applyProtection="1">
      <alignment vertical="center" wrapText="1"/>
      <protection locked="0"/>
    </xf>
    <xf numFmtId="0" fontId="0" fillId="8" borderId="7" xfId="0" applyFont="1" applyFill="1" applyBorder="1" applyAlignment="1" applyProtection="1">
      <alignment vertical="center"/>
      <protection locked="0"/>
    </xf>
    <xf numFmtId="0" fontId="0" fillId="8" borderId="36" xfId="0" applyFont="1" applyFill="1" applyBorder="1" applyAlignment="1" applyProtection="1">
      <alignment vertical="center"/>
      <protection locked="0"/>
    </xf>
    <xf numFmtId="0" fontId="0" fillId="8" borderId="35" xfId="0" applyFont="1" applyFill="1" applyBorder="1" applyAlignment="1" applyProtection="1">
      <alignment vertical="center"/>
      <protection locked="0"/>
    </xf>
    <xf numFmtId="0" fontId="0" fillId="0" borderId="35" xfId="0" applyFont="1" applyFill="1" applyBorder="1" applyAlignment="1" applyProtection="1">
      <alignment horizontal="center" vertical="center" wrapText="1"/>
      <protection locked="0"/>
    </xf>
    <xf numFmtId="0" fontId="0" fillId="8" borderId="1" xfId="0" applyFont="1" applyFill="1" applyBorder="1" applyAlignment="1" applyProtection="1">
      <alignment horizontal="center" vertical="center" wrapText="1"/>
      <protection locked="0"/>
    </xf>
    <xf numFmtId="0" fontId="0" fillId="0" borderId="7" xfId="0" applyFill="1" applyBorder="1" applyAlignment="1" applyProtection="1">
      <alignment vertical="center" wrapText="1"/>
      <protection locked="0"/>
    </xf>
    <xf numFmtId="0" fontId="0" fillId="0" borderId="36" xfId="0" applyFont="1" applyFill="1" applyBorder="1" applyAlignment="1" applyProtection="1">
      <alignment vertical="center" wrapText="1"/>
      <protection locked="0"/>
    </xf>
    <xf numFmtId="0" fontId="0" fillId="0" borderId="35" xfId="0" applyFont="1" applyFill="1" applyBorder="1" applyAlignment="1" applyProtection="1">
      <alignment vertical="center" wrapText="1"/>
      <protection locked="0"/>
    </xf>
    <xf numFmtId="0" fontId="0" fillId="0" borderId="1" xfId="0"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0" fillId="0" borderId="13" xfId="0"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locked="0"/>
    </xf>
    <xf numFmtId="0" fontId="0" fillId="0" borderId="7" xfId="0" applyFont="1" applyFill="1" applyBorder="1" applyAlignment="1" applyProtection="1">
      <alignment vertical="center" wrapText="1"/>
      <protection locked="0"/>
    </xf>
    <xf numFmtId="0" fontId="3" fillId="2" borderId="1" xfId="0" applyFont="1" applyFill="1" applyBorder="1" applyAlignment="1" applyProtection="1">
      <alignment horizontal="center" vertical="center" wrapText="1"/>
      <protection locked="0"/>
    </xf>
    <xf numFmtId="0" fontId="0" fillId="0" borderId="1" xfId="0" applyFont="1" applyBorder="1" applyAlignment="1" applyProtection="1">
      <alignment vertical="center" wrapText="1"/>
      <protection locked="0"/>
    </xf>
    <xf numFmtId="0" fontId="0" fillId="0" borderId="1" xfId="0"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0" fillId="0" borderId="63" xfId="0" applyFill="1" applyBorder="1" applyAlignment="1" applyProtection="1">
      <alignment vertical="center" wrapText="1"/>
      <protection locked="0"/>
    </xf>
    <xf numFmtId="0" fontId="0" fillId="0" borderId="13" xfId="0"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vertical="center" wrapText="1"/>
      <protection locked="0"/>
    </xf>
    <xf numFmtId="0" fontId="0" fillId="0" borderId="13" xfId="0" applyBorder="1" applyAlignment="1">
      <alignment vertical="center" wrapText="1"/>
    </xf>
    <xf numFmtId="0" fontId="0" fillId="0" borderId="42" xfId="0" applyBorder="1" applyAlignment="1">
      <alignment vertical="center" wrapText="1"/>
    </xf>
    <xf numFmtId="0" fontId="3" fillId="6" borderId="43" xfId="0" applyFont="1" applyFill="1" applyBorder="1" applyAlignment="1">
      <alignment horizontal="center" wrapText="1"/>
    </xf>
    <xf numFmtId="0" fontId="0" fillId="6" borderId="24" xfId="0" applyFill="1" applyBorder="1" applyAlignment="1">
      <alignment wrapText="1"/>
    </xf>
    <xf numFmtId="0" fontId="0" fillId="6" borderId="34" xfId="0" applyFill="1" applyBorder="1" applyAlignment="1">
      <alignment wrapText="1"/>
    </xf>
    <xf numFmtId="0" fontId="3" fillId="0" borderId="13" xfId="0" applyFont="1" applyBorder="1" applyAlignment="1" applyProtection="1">
      <alignment vertical="center" wrapText="1"/>
      <protection locked="0"/>
    </xf>
    <xf numFmtId="0" fontId="6" fillId="0" borderId="0" xfId="0" applyFont="1" applyFill="1" applyBorder="1" applyAlignment="1">
      <alignment horizontal="center" vertical="center"/>
    </xf>
    <xf numFmtId="0" fontId="0" fillId="6" borderId="1" xfId="0" applyFont="1" applyFill="1" applyBorder="1" applyAlignment="1">
      <alignment/>
    </xf>
    <xf numFmtId="0" fontId="40" fillId="15" borderId="10" xfId="0" applyFont="1" applyFill="1" applyBorder="1" applyAlignment="1">
      <alignment horizontal="center" vertical="center" wrapText="1"/>
    </xf>
    <xf numFmtId="0" fontId="0" fillId="6" borderId="33" xfId="0" applyFont="1" applyFill="1" applyBorder="1" applyAlignment="1">
      <alignment vertical="center" wrapText="1"/>
    </xf>
    <xf numFmtId="0" fontId="0" fillId="6" borderId="1" xfId="0" applyFill="1" applyBorder="1" applyAlignment="1">
      <alignment vertical="center" wrapText="1"/>
    </xf>
    <xf numFmtId="0" fontId="0" fillId="6" borderId="1" xfId="0" applyFont="1" applyFill="1" applyBorder="1" applyAlignment="1">
      <alignment vertical="center" wrapText="1"/>
    </xf>
    <xf numFmtId="0" fontId="0" fillId="6" borderId="1" xfId="0" applyFill="1" applyBorder="1" applyAlignment="1">
      <alignment/>
    </xf>
    <xf numFmtId="0" fontId="0" fillId="3" borderId="64" xfId="0" applyFont="1" applyFill="1" applyBorder="1" applyAlignment="1">
      <alignment/>
    </xf>
    <xf numFmtId="0" fontId="0" fillId="3" borderId="65" xfId="0" applyFont="1" applyFill="1" applyBorder="1" applyAlignment="1">
      <alignment/>
    </xf>
    <xf numFmtId="0" fontId="2" fillId="6" borderId="2" xfId="0" applyFont="1" applyFill="1" applyBorder="1" applyAlignment="1">
      <alignment horizontal="center" vertical="center" wrapText="1"/>
    </xf>
    <xf numFmtId="0" fontId="2" fillId="6" borderId="66" xfId="0" applyFont="1" applyFill="1" applyBorder="1" applyAlignment="1">
      <alignment horizontal="center" vertical="center" wrapText="1"/>
    </xf>
    <xf numFmtId="0" fontId="2" fillId="6" borderId="67" xfId="0" applyFont="1" applyFill="1" applyBorder="1" applyAlignment="1">
      <alignment horizontal="center" vertical="center" wrapText="1"/>
    </xf>
    <xf numFmtId="0" fontId="2" fillId="6" borderId="68" xfId="0" applyFont="1" applyFill="1" applyBorder="1" applyAlignment="1">
      <alignment horizontal="center" vertical="center" wrapText="1"/>
    </xf>
    <xf numFmtId="0" fontId="3" fillId="6" borderId="10" xfId="0" applyFont="1" applyFill="1" applyBorder="1" applyAlignment="1">
      <alignment horizontal="left" vertical="center" wrapText="1"/>
    </xf>
    <xf numFmtId="0" fontId="0" fillId="6" borderId="69" xfId="0" applyFill="1" applyBorder="1" applyAlignment="1">
      <alignment/>
    </xf>
    <xf numFmtId="0" fontId="0" fillId="6" borderId="35" xfId="0" applyFont="1" applyFill="1" applyBorder="1" applyAlignment="1">
      <alignment/>
    </xf>
    <xf numFmtId="0" fontId="0" fillId="6" borderId="33" xfId="0" applyFill="1" applyBorder="1" applyAlignment="1">
      <alignment vertical="center" wrapText="1"/>
    </xf>
    <xf numFmtId="0" fontId="0" fillId="6" borderId="69" xfId="0" applyFont="1" applyFill="1" applyBorder="1" applyAlignment="1">
      <alignment/>
    </xf>
    <xf numFmtId="0" fontId="0" fillId="6" borderId="35" xfId="0" applyFont="1" applyFill="1" applyBorder="1" applyAlignment="1">
      <alignment/>
    </xf>
    <xf numFmtId="0" fontId="0" fillId="8" borderId="69" xfId="0" applyFill="1" applyBorder="1" applyAlignment="1">
      <alignment wrapText="1"/>
    </xf>
    <xf numFmtId="0" fontId="0" fillId="8" borderId="35" xfId="0" applyFont="1" applyFill="1" applyBorder="1" applyAlignment="1">
      <alignment wrapText="1"/>
    </xf>
    <xf numFmtId="0" fontId="0" fillId="6" borderId="10" xfId="0" applyFont="1" applyFill="1" applyBorder="1" applyAlignment="1">
      <alignment horizontal="center"/>
    </xf>
    <xf numFmtId="0" fontId="3" fillId="6" borderId="70" xfId="0" applyFont="1" applyFill="1" applyBorder="1" applyAlignment="1">
      <alignment horizontal="center" vertical="center" wrapText="1"/>
    </xf>
    <xf numFmtId="0" fontId="3" fillId="6" borderId="71"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66" xfId="0" applyFont="1" applyFill="1" applyBorder="1" applyAlignment="1">
      <alignment horizontal="center" vertical="center" wrapText="1"/>
    </xf>
    <xf numFmtId="0" fontId="3" fillId="6" borderId="67" xfId="0" applyFont="1" applyFill="1" applyBorder="1" applyAlignment="1">
      <alignment horizontal="center" vertical="center" wrapText="1"/>
    </xf>
    <xf numFmtId="0" fontId="3" fillId="6" borderId="63" xfId="0" applyFont="1" applyFill="1" applyBorder="1" applyAlignment="1">
      <alignment horizontal="center" vertical="center" wrapText="1"/>
    </xf>
    <xf numFmtId="0" fontId="6" fillId="0" borderId="0" xfId="0" applyFont="1" applyFill="1" applyBorder="1" applyAlignment="1">
      <alignment/>
    </xf>
    <xf numFmtId="0" fontId="3" fillId="21" borderId="1" xfId="0" applyFont="1" applyFill="1" applyBorder="1" applyAlignment="1">
      <alignment horizontal="left" vertical="center"/>
    </xf>
    <xf numFmtId="0" fontId="3" fillId="21" borderId="1" xfId="0" applyFont="1" applyFill="1" applyBorder="1" applyAlignment="1">
      <alignment horizontal="left"/>
    </xf>
    <xf numFmtId="0" fontId="3" fillId="2" borderId="10" xfId="0" applyFont="1" applyFill="1" applyBorder="1" applyAlignment="1">
      <alignment horizontal="center" vertical="center"/>
    </xf>
    <xf numFmtId="0" fontId="0" fillId="6" borderId="72" xfId="0" applyFill="1" applyBorder="1" applyAlignment="1">
      <alignment/>
    </xf>
    <xf numFmtId="0" fontId="0" fillId="6" borderId="68" xfId="0" applyFont="1" applyFill="1" applyBorder="1" applyAlignment="1">
      <alignment/>
    </xf>
    <xf numFmtId="0" fontId="0" fillId="8" borderId="35" xfId="0" applyFont="1" applyFill="1" applyBorder="1" applyAlignment="1">
      <alignment vertical="center" wrapText="1"/>
    </xf>
    <xf numFmtId="0" fontId="3" fillId="0" borderId="10" xfId="0" applyFont="1" applyFill="1" applyBorder="1" applyAlignment="1">
      <alignment horizontal="justify" vertical="center" wrapText="1"/>
    </xf>
    <xf numFmtId="0" fontId="0" fillId="6" borderId="9" xfId="0" applyFill="1" applyBorder="1" applyAlignment="1">
      <alignment/>
    </xf>
    <xf numFmtId="0" fontId="0" fillId="6" borderId="18" xfId="0" applyFont="1" applyFill="1" applyBorder="1" applyAlignment="1">
      <alignment horizontal="center"/>
    </xf>
    <xf numFmtId="0" fontId="0" fillId="6" borderId="52" xfId="0" applyFont="1" applyFill="1" applyBorder="1" applyAlignment="1">
      <alignment horizontal="center" vertical="center" wrapText="1"/>
    </xf>
    <xf numFmtId="0" fontId="0" fillId="6" borderId="9" xfId="0" applyFont="1" applyFill="1" applyBorder="1" applyAlignment="1">
      <alignment horizontal="center" vertical="center" wrapText="1"/>
    </xf>
    <xf numFmtId="0" fontId="3" fillId="15" borderId="1"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0" fillId="6" borderId="7"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7" xfId="0" applyFill="1" applyBorder="1" applyAlignment="1">
      <alignment wrapText="1"/>
    </xf>
    <xf numFmtId="0" fontId="0" fillId="6" borderId="35" xfId="0" applyFill="1" applyBorder="1" applyAlignment="1">
      <alignment wrapText="1"/>
    </xf>
    <xf numFmtId="0" fontId="0" fillId="8" borderId="1" xfId="0" applyFont="1" applyFill="1" applyBorder="1" applyAlignment="1">
      <alignment vertical="center" wrapText="1"/>
    </xf>
    <xf numFmtId="0" fontId="2" fillId="6" borderId="1" xfId="0" applyFont="1" applyFill="1" applyBorder="1" applyAlignment="1">
      <alignment horizontal="center" vertical="center" wrapText="1"/>
    </xf>
    <xf numFmtId="0" fontId="0" fillId="0" borderId="43"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34" xfId="0" applyFont="1" applyFill="1" applyBorder="1" applyAlignment="1">
      <alignment horizontal="justify" vertical="center" wrapText="1"/>
    </xf>
    <xf numFmtId="0" fontId="3" fillId="6" borderId="7" xfId="0" applyFont="1" applyFill="1" applyBorder="1" applyAlignment="1">
      <alignment horizontal="center" vertical="center" wrapText="1"/>
    </xf>
    <xf numFmtId="0" fontId="3" fillId="6" borderId="36"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21" borderId="1" xfId="0" applyFont="1" applyFill="1" applyBorder="1" applyAlignment="1">
      <alignment vertical="center" wrapText="1"/>
    </xf>
    <xf numFmtId="0" fontId="3" fillId="2" borderId="9" xfId="0" applyFont="1" applyFill="1" applyBorder="1" applyAlignment="1">
      <alignment horizontal="center" vertical="center" wrapText="1"/>
    </xf>
    <xf numFmtId="0" fontId="3" fillId="6" borderId="1" xfId="0" applyFont="1" applyFill="1" applyBorder="1" applyAlignment="1">
      <alignment horizontal="center" vertical="center"/>
    </xf>
    <xf numFmtId="0" fontId="3" fillId="6" borderId="7" xfId="0" applyFont="1" applyFill="1" applyBorder="1" applyAlignment="1">
      <alignment horizontal="center" vertical="center"/>
    </xf>
    <xf numFmtId="0" fontId="6" fillId="0" borderId="0" xfId="0" applyFont="1" applyFill="1" applyBorder="1" applyAlignment="1" applyProtection="1">
      <alignment/>
      <protection locked="0"/>
    </xf>
    <xf numFmtId="0" fontId="8" fillId="0" borderId="0" xfId="0" applyFont="1" applyBorder="1" applyAlignment="1" applyProtection="1">
      <alignment/>
      <protection locked="0"/>
    </xf>
    <xf numFmtId="0" fontId="9" fillId="6" borderId="73" xfId="0" applyFont="1" applyFill="1" applyBorder="1" applyAlignment="1" applyProtection="1">
      <alignment horizontal="center" vertical="center" wrapText="1"/>
      <protection locked="0"/>
    </xf>
    <xf numFmtId="0" fontId="2" fillId="6" borderId="74" xfId="0" applyFont="1" applyFill="1" applyBorder="1" applyAlignment="1" applyProtection="1">
      <alignment horizontal="center" vertical="center" wrapText="1"/>
      <protection locked="0"/>
    </xf>
    <xf numFmtId="0" fontId="2" fillId="6" borderId="75" xfId="0" applyFont="1" applyFill="1" applyBorder="1" applyAlignment="1" applyProtection="1">
      <alignment horizontal="center" vertical="center" wrapText="1"/>
      <protection locked="0"/>
    </xf>
    <xf numFmtId="0" fontId="14" fillId="3" borderId="6" xfId="0" applyFont="1" applyFill="1" applyBorder="1" applyAlignment="1" applyProtection="1">
      <alignment horizontal="center" vertical="center" wrapText="1"/>
      <protection locked="0"/>
    </xf>
    <xf numFmtId="0" fontId="2" fillId="8" borderId="74" xfId="0" applyFont="1" applyFill="1" applyBorder="1" applyAlignment="1" applyProtection="1">
      <alignment horizontal="center" vertical="center" wrapText="1"/>
      <protection locked="0"/>
    </xf>
    <xf numFmtId="0" fontId="2" fillId="6" borderId="6" xfId="0" applyFont="1" applyFill="1" applyBorder="1" applyAlignment="1" applyProtection="1">
      <alignment horizontal="center" vertical="center" wrapText="1"/>
      <protection locked="0"/>
    </xf>
    <xf numFmtId="0" fontId="0" fillId="0" borderId="0" xfId="0" applyFont="1" applyBorder="1" applyAlignment="1" applyProtection="1">
      <alignment vertical="center" wrapText="1"/>
      <protection locked="0"/>
    </xf>
    <xf numFmtId="0" fontId="41" fillId="0" borderId="1" xfId="0" applyFont="1" applyFill="1" applyBorder="1" applyAlignment="1" applyProtection="1">
      <alignment horizontal="justify" vertical="center" wrapText="1"/>
      <protection locked="0"/>
    </xf>
    <xf numFmtId="0" fontId="14" fillId="3" borderId="7" xfId="0" applyFont="1" applyFill="1" applyBorder="1" applyAlignment="1" applyProtection="1">
      <alignment horizontal="center" vertical="center" wrapText="1"/>
      <protection locked="0"/>
    </xf>
    <xf numFmtId="0" fontId="14" fillId="3" borderId="39" xfId="0" applyFont="1" applyFill="1" applyBorder="1" applyAlignment="1" applyProtection="1">
      <alignment horizontal="center" vertical="center" wrapText="1"/>
      <protection locked="0"/>
    </xf>
    <xf numFmtId="0" fontId="2" fillId="0" borderId="76" xfId="0" applyFont="1" applyFill="1" applyBorder="1" applyAlignment="1" applyProtection="1">
      <alignment horizontal="left" vertical="center" wrapText="1"/>
      <protection locked="0"/>
    </xf>
    <xf numFmtId="0" fontId="2" fillId="9" borderId="43" xfId="0" applyFont="1" applyFill="1" applyBorder="1" applyAlignment="1" applyProtection="1">
      <alignment horizontal="center" vertical="center" wrapText="1"/>
      <protection/>
    </xf>
    <xf numFmtId="0" fontId="2" fillId="9" borderId="34" xfId="0" applyFont="1" applyFill="1" applyBorder="1" applyAlignment="1" applyProtection="1">
      <alignment horizontal="center" vertical="center" wrapText="1"/>
      <protection/>
    </xf>
    <xf numFmtId="0" fontId="2" fillId="6" borderId="31" xfId="0" applyFont="1" applyFill="1" applyBorder="1" applyAlignment="1" applyProtection="1">
      <alignment horizontal="left" vertical="center" wrapText="1"/>
      <protection locked="0"/>
    </xf>
    <xf numFmtId="0" fontId="0" fillId="6" borderId="77" xfId="0" applyFill="1" applyBorder="1" applyAlignment="1">
      <alignment horizontal="left" vertical="center" wrapText="1"/>
    </xf>
    <xf numFmtId="0" fontId="1" fillId="6" borderId="20" xfId="0" applyFont="1" applyFill="1" applyBorder="1" applyAlignment="1" applyProtection="1">
      <alignment horizontal="center" vertical="center" wrapText="1"/>
      <protection/>
    </xf>
    <xf numFmtId="0" fontId="0" fillId="6" borderId="21" xfId="0" applyFill="1" applyBorder="1" applyAlignment="1">
      <alignment horizontal="center" vertical="center" wrapText="1"/>
    </xf>
    <xf numFmtId="0" fontId="2" fillId="8" borderId="10"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10" fillId="13" borderId="10" xfId="0" applyFont="1" applyFill="1" applyBorder="1" applyAlignment="1" applyProtection="1">
      <alignment horizontal="center" vertical="center" wrapText="1"/>
      <protection/>
    </xf>
    <xf numFmtId="0" fontId="0" fillId="13" borderId="10" xfId="0" applyFont="1" applyFill="1" applyBorder="1" applyAlignment="1">
      <alignment/>
    </xf>
    <xf numFmtId="0" fontId="1" fillId="9" borderId="43" xfId="0" applyFont="1" applyFill="1" applyBorder="1" applyAlignment="1" applyProtection="1">
      <alignment horizontal="center" vertical="center"/>
      <protection/>
    </xf>
    <xf numFmtId="0" fontId="1" fillId="9" borderId="34" xfId="0" applyFont="1" applyFill="1" applyBorder="1" applyAlignment="1" applyProtection="1">
      <alignment horizontal="center" vertical="center"/>
      <protection/>
    </xf>
    <xf numFmtId="0" fontId="28" fillId="6" borderId="78" xfId="0" applyFont="1" applyFill="1" applyBorder="1" applyAlignment="1" applyProtection="1">
      <alignment horizontal="center" vertical="center" wrapText="1"/>
      <protection/>
    </xf>
    <xf numFmtId="0" fontId="28" fillId="6" borderId="20" xfId="0" applyFont="1" applyFill="1" applyBorder="1" applyAlignment="1" applyProtection="1">
      <alignment horizontal="center" vertical="center" wrapText="1"/>
      <protection/>
    </xf>
    <xf numFmtId="0" fontId="28" fillId="6" borderId="16" xfId="0" applyFont="1" applyFill="1" applyBorder="1" applyAlignment="1" applyProtection="1">
      <alignment horizontal="center" vertical="center" wrapText="1"/>
      <protection/>
    </xf>
    <xf numFmtId="0" fontId="28" fillId="6" borderId="17" xfId="0" applyFont="1" applyFill="1" applyBorder="1" applyAlignment="1" applyProtection="1">
      <alignment horizontal="center" vertical="center" wrapText="1"/>
      <protection/>
    </xf>
    <xf numFmtId="0" fontId="2" fillId="13" borderId="43" xfId="0" applyFont="1" applyFill="1" applyBorder="1" applyAlignment="1" applyProtection="1">
      <alignment horizontal="center" vertical="center" wrapText="1"/>
      <protection/>
    </xf>
    <xf numFmtId="0" fontId="2" fillId="13" borderId="34" xfId="0" applyFont="1" applyFill="1" applyBorder="1" applyAlignment="1" applyProtection="1">
      <alignment horizontal="center" vertical="center" wrapText="1"/>
      <protection/>
    </xf>
    <xf numFmtId="0" fontId="2" fillId="6" borderId="41" xfId="0" applyFont="1" applyFill="1" applyBorder="1" applyAlignment="1" applyProtection="1">
      <alignment horizontal="center" vertical="center" wrapText="1"/>
      <protection/>
    </xf>
    <xf numFmtId="0" fontId="0" fillId="6" borderId="49" xfId="0" applyFill="1" applyBorder="1" applyAlignment="1">
      <alignment horizontal="center" vertical="center" wrapText="1"/>
    </xf>
    <xf numFmtId="0" fontId="1" fillId="0" borderId="79"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0" fillId="0" borderId="80" xfId="0" applyBorder="1" applyAlignment="1">
      <alignment horizontal="center" vertical="center" wrapText="1"/>
    </xf>
    <xf numFmtId="0" fontId="47" fillId="2" borderId="81" xfId="0" applyFont="1" applyFill="1" applyBorder="1" applyAlignment="1" applyProtection="1">
      <alignment/>
      <protection/>
    </xf>
    <xf numFmtId="0" fontId="47" fillId="2" borderId="27" xfId="0" applyFont="1" applyFill="1" applyBorder="1" applyAlignment="1" applyProtection="1">
      <alignment/>
      <protection/>
    </xf>
    <xf numFmtId="0" fontId="48" fillId="0" borderId="27" xfId="0" applyFont="1" applyBorder="1" applyAlignment="1">
      <alignment/>
    </xf>
    <xf numFmtId="0" fontId="0" fillId="0" borderId="27" xfId="0" applyBorder="1" applyAlignment="1">
      <alignment/>
    </xf>
    <xf numFmtId="0" fontId="0" fillId="0" borderId="32" xfId="0" applyBorder="1" applyAlignment="1">
      <alignment/>
    </xf>
    <xf numFmtId="0" fontId="0" fillId="0" borderId="46" xfId="0" applyBorder="1" applyAlignment="1">
      <alignment/>
    </xf>
    <xf numFmtId="0" fontId="0" fillId="0" borderId="23" xfId="0" applyBorder="1" applyAlignment="1">
      <alignment/>
    </xf>
    <xf numFmtId="0" fontId="0" fillId="0" borderId="28" xfId="0" applyBorder="1" applyAlignment="1">
      <alignment/>
    </xf>
    <xf numFmtId="0" fontId="2" fillId="6" borderId="82" xfId="0" applyFont="1" applyFill="1" applyBorder="1" applyAlignment="1" applyProtection="1">
      <alignment horizontal="center" vertical="center" wrapText="1"/>
      <protection/>
    </xf>
    <xf numFmtId="0" fontId="2" fillId="6" borderId="83" xfId="0" applyFont="1" applyFill="1" applyBorder="1" applyAlignment="1" applyProtection="1">
      <alignment horizontal="center" vertical="center" wrapText="1"/>
      <protection/>
    </xf>
    <xf numFmtId="0" fontId="28" fillId="6" borderId="10" xfId="0" applyFont="1" applyFill="1" applyBorder="1" applyAlignment="1" applyProtection="1">
      <alignment horizontal="center" vertical="center" wrapText="1"/>
      <protection/>
    </xf>
    <xf numFmtId="0" fontId="10" fillId="0" borderId="0" xfId="0" applyFont="1" applyBorder="1" applyAlignment="1" applyProtection="1">
      <alignment/>
      <protection/>
    </xf>
    <xf numFmtId="0" fontId="14" fillId="8" borderId="43" xfId="0" applyFont="1" applyFill="1" applyBorder="1" applyAlignment="1" applyProtection="1">
      <alignment horizontal="center" vertical="center" wrapText="1"/>
      <protection locked="0"/>
    </xf>
    <xf numFmtId="0" fontId="14" fillId="8" borderId="34" xfId="0" applyFont="1" applyFill="1" applyBorder="1" applyAlignment="1" applyProtection="1">
      <alignment horizontal="center" vertical="center" wrapText="1"/>
      <protection locked="0"/>
    </xf>
    <xf numFmtId="0" fontId="14" fillId="8" borderId="81" xfId="0" applyFont="1" applyFill="1" applyBorder="1" applyAlignment="1" applyProtection="1">
      <alignment horizontal="center" vertical="center" wrapText="1"/>
      <protection locked="0"/>
    </xf>
    <xf numFmtId="0" fontId="14" fillId="8" borderId="32" xfId="0" applyFont="1" applyFill="1" applyBorder="1" applyAlignment="1" applyProtection="1">
      <alignment horizontal="center" vertical="center" wrapText="1"/>
      <protection locked="0"/>
    </xf>
    <xf numFmtId="0" fontId="14" fillId="13" borderId="29" xfId="0" applyFont="1" applyFill="1" applyBorder="1" applyAlignment="1" applyProtection="1">
      <alignment horizontal="center" vertical="center" wrapText="1"/>
      <protection/>
    </xf>
    <xf numFmtId="0" fontId="14" fillId="8" borderId="40" xfId="0" applyFont="1" applyFill="1" applyBorder="1" applyAlignment="1" applyProtection="1">
      <alignment horizontal="center" vertical="center" wrapText="1"/>
      <protection locked="0"/>
    </xf>
    <xf numFmtId="0" fontId="14" fillId="8" borderId="22" xfId="0" applyFont="1" applyFill="1" applyBorder="1" applyAlignment="1" applyProtection="1">
      <alignment horizontal="center" vertical="center" wrapText="1"/>
      <protection locked="0"/>
    </xf>
    <xf numFmtId="0" fontId="2" fillId="6" borderId="10" xfId="0" applyFont="1" applyFill="1" applyBorder="1" applyAlignment="1" applyProtection="1">
      <alignment horizontal="center" vertical="center" wrapText="1"/>
      <protection locked="0"/>
    </xf>
    <xf numFmtId="0" fontId="2" fillId="6" borderId="43" xfId="0" applyFont="1" applyFill="1" applyBorder="1" applyAlignment="1" applyProtection="1">
      <alignment horizontal="center" vertical="center" wrapText="1"/>
      <protection/>
    </xf>
    <xf numFmtId="0" fontId="2" fillId="6" borderId="24" xfId="0" applyFont="1" applyFill="1" applyBorder="1" applyAlignment="1" applyProtection="1">
      <alignment horizontal="center" vertical="center" wrapText="1"/>
      <protection/>
    </xf>
    <xf numFmtId="0" fontId="2" fillId="6" borderId="34" xfId="0" applyFont="1" applyFill="1" applyBorder="1" applyAlignment="1" applyProtection="1">
      <alignment horizontal="center" vertical="center" wrapText="1"/>
      <protection/>
    </xf>
    <xf numFmtId="0" fontId="14" fillId="8" borderId="18" xfId="0" applyFont="1" applyFill="1" applyBorder="1" applyAlignment="1" applyProtection="1">
      <alignment horizontal="center" vertical="center" wrapText="1"/>
      <protection locked="0"/>
    </xf>
    <xf numFmtId="0" fontId="28" fillId="6" borderId="84" xfId="0" applyFont="1" applyFill="1" applyBorder="1" applyAlignment="1" applyProtection="1">
      <alignment horizontal="center" vertical="center" wrapText="1"/>
      <protection/>
    </xf>
    <xf numFmtId="0" fontId="28" fillId="6" borderId="85" xfId="0" applyFont="1" applyFill="1" applyBorder="1" applyAlignment="1" applyProtection="1">
      <alignment horizontal="center" vertical="center" wrapText="1"/>
      <protection/>
    </xf>
    <xf numFmtId="0" fontId="10" fillId="0" borderId="53" xfId="0" applyFont="1" applyBorder="1" applyAlignment="1" applyProtection="1">
      <alignment/>
      <protection/>
    </xf>
    <xf numFmtId="0" fontId="14" fillId="8" borderId="10" xfId="0" applyFont="1" applyFill="1" applyBorder="1" applyAlignment="1" applyProtection="1">
      <alignment horizontal="center" vertical="center" wrapText="1"/>
      <protection locked="0"/>
    </xf>
    <xf numFmtId="0" fontId="14" fillId="13" borderId="10" xfId="0" applyFont="1" applyFill="1" applyBorder="1" applyAlignment="1" applyProtection="1">
      <alignment horizontal="center" vertical="center" wrapText="1"/>
      <protection/>
    </xf>
    <xf numFmtId="0" fontId="10" fillId="0" borderId="53" xfId="0" applyFont="1" applyFill="1" applyBorder="1" applyAlignment="1" applyProtection="1">
      <alignment vertical="center" wrapText="1"/>
      <protection/>
    </xf>
    <xf numFmtId="0" fontId="2" fillId="6" borderId="10" xfId="0" applyFont="1" applyFill="1" applyBorder="1" applyAlignment="1" applyProtection="1">
      <alignment horizontal="center" vertical="center" wrapText="1"/>
      <protection/>
    </xf>
    <xf numFmtId="0" fontId="2" fillId="6" borderId="18" xfId="0" applyFont="1" applyFill="1" applyBorder="1" applyAlignment="1" applyProtection="1">
      <alignment horizontal="center" vertical="center" wrapText="1"/>
      <protection/>
    </xf>
    <xf numFmtId="0" fontId="14" fillId="8" borderId="12" xfId="0" applyFont="1" applyFill="1" applyBorder="1" applyAlignment="1" applyProtection="1">
      <alignment horizontal="center" vertical="center" wrapText="1"/>
      <protection locked="0"/>
    </xf>
    <xf numFmtId="0" fontId="2" fillId="15" borderId="7" xfId="0" applyFont="1" applyFill="1" applyBorder="1" applyAlignment="1" applyProtection="1">
      <alignment horizontal="center" vertical="center" wrapText="1"/>
      <protection/>
    </xf>
    <xf numFmtId="0" fontId="2" fillId="15" borderId="36" xfId="0" applyFont="1" applyFill="1" applyBorder="1" applyAlignment="1" applyProtection="1">
      <alignment horizontal="center" vertical="center" wrapText="1"/>
      <protection/>
    </xf>
    <xf numFmtId="0" fontId="0" fillId="6" borderId="86" xfId="0" applyFill="1" applyBorder="1" applyAlignment="1">
      <alignment/>
    </xf>
    <xf numFmtId="0" fontId="2" fillId="15" borderId="1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14" borderId="52" xfId="0" applyFont="1" applyFill="1" applyBorder="1" applyAlignment="1" applyProtection="1">
      <alignment horizontal="left" vertical="center" wrapText="1"/>
      <protection/>
    </xf>
    <xf numFmtId="0" fontId="2" fillId="14" borderId="10" xfId="0" applyFont="1" applyFill="1" applyBorder="1" applyAlignment="1" applyProtection="1">
      <alignment horizontal="left" vertical="center" wrapText="1"/>
      <protection/>
    </xf>
    <xf numFmtId="0" fontId="10" fillId="0" borderId="0" xfId="0" applyFont="1" applyFill="1" applyBorder="1" applyAlignment="1" applyProtection="1">
      <alignment vertical="center" wrapText="1"/>
      <protection/>
    </xf>
    <xf numFmtId="0" fontId="1" fillId="6" borderId="10" xfId="0" applyFont="1" applyFill="1" applyBorder="1" applyAlignment="1" applyProtection="1">
      <alignment horizontal="center" vertical="center" wrapText="1"/>
      <protection/>
    </xf>
    <xf numFmtId="0" fontId="31" fillId="6" borderId="10" xfId="0" applyFont="1" applyFill="1" applyBorder="1" applyAlignment="1" applyProtection="1">
      <alignment horizontal="center" vertical="center" wrapText="1"/>
      <protection/>
    </xf>
    <xf numFmtId="0" fontId="2" fillId="8" borderId="87" xfId="0" applyFont="1" applyFill="1" applyBorder="1" applyAlignment="1" applyProtection="1">
      <alignment horizontal="center" vertical="center" wrapText="1"/>
      <protection locked="0"/>
    </xf>
    <xf numFmtId="0" fontId="2" fillId="8" borderId="29" xfId="0" applyFont="1" applyFill="1" applyBorder="1" applyAlignment="1" applyProtection="1">
      <alignment horizontal="center" vertical="center" wrapText="1"/>
      <protection locked="0"/>
    </xf>
    <xf numFmtId="0" fontId="2" fillId="8" borderId="84" xfId="0" applyFont="1" applyFill="1" applyBorder="1" applyAlignment="1" applyProtection="1">
      <alignment horizontal="center" vertical="center" wrapText="1"/>
      <protection locked="0"/>
    </xf>
    <xf numFmtId="0" fontId="2" fillId="8" borderId="58" xfId="0" applyFont="1" applyFill="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xf>
    <xf numFmtId="0" fontId="2" fillId="6" borderId="88" xfId="0" applyFont="1" applyFill="1" applyBorder="1" applyAlignment="1" applyProtection="1">
      <alignment horizontal="center" vertical="center" wrapText="1"/>
      <protection/>
    </xf>
    <xf numFmtId="0" fontId="1" fillId="6" borderId="18" xfId="0" applyFont="1" applyFill="1" applyBorder="1" applyAlignment="1" applyProtection="1">
      <alignment horizontal="center" vertical="center" wrapText="1"/>
      <protection/>
    </xf>
    <xf numFmtId="0" fontId="31" fillId="6" borderId="18" xfId="0" applyFont="1" applyFill="1" applyBorder="1" applyAlignment="1" applyProtection="1">
      <alignment horizontal="center" vertical="center" wrapText="1"/>
      <protection/>
    </xf>
    <xf numFmtId="0" fontId="2" fillId="6" borderId="89" xfId="0" applyFont="1" applyFill="1" applyBorder="1" applyAlignment="1" applyProtection="1">
      <alignment horizontal="center" vertical="center" wrapText="1"/>
      <protection/>
    </xf>
    <xf numFmtId="0" fontId="2" fillId="6" borderId="45" xfId="0" applyFont="1" applyFill="1" applyBorder="1" applyAlignment="1" applyProtection="1">
      <alignment horizontal="center" vertical="center" wrapText="1"/>
      <protection/>
    </xf>
    <xf numFmtId="0" fontId="2" fillId="6" borderId="61" xfId="0" applyFont="1" applyFill="1" applyBorder="1" applyAlignment="1" applyProtection="1">
      <alignment horizontal="center" vertical="center" wrapText="1"/>
      <protection/>
    </xf>
    <xf numFmtId="0" fontId="1" fillId="6" borderId="43" xfId="0" applyFont="1" applyFill="1" applyBorder="1" applyAlignment="1" applyProtection="1">
      <alignment/>
      <protection/>
    </xf>
    <xf numFmtId="0" fontId="1" fillId="6" borderId="24" xfId="0" applyFont="1" applyFill="1" applyBorder="1" applyAlignment="1" applyProtection="1">
      <alignment/>
      <protection/>
    </xf>
    <xf numFmtId="0" fontId="1" fillId="6" borderId="34" xfId="0" applyFont="1" applyFill="1" applyBorder="1" applyAlignment="1" applyProtection="1">
      <alignment/>
      <protection/>
    </xf>
    <xf numFmtId="0" fontId="1" fillId="9" borderId="10" xfId="0" applyFont="1" applyFill="1" applyBorder="1" applyAlignment="1" applyProtection="1">
      <alignment horizontal="center" vertical="center"/>
      <protection/>
    </xf>
    <xf numFmtId="0" fontId="0" fillId="13" borderId="10" xfId="0" applyFont="1" applyFill="1" applyBorder="1" applyAlignment="1" applyProtection="1">
      <alignment/>
      <protection/>
    </xf>
    <xf numFmtId="0" fontId="2" fillId="0" borderId="10" xfId="0" applyFont="1" applyFill="1" applyBorder="1" applyAlignment="1" applyProtection="1">
      <alignment horizontal="left" vertical="center" wrapText="1"/>
      <protection/>
    </xf>
    <xf numFmtId="0" fontId="1" fillId="6" borderId="43" xfId="0" applyFont="1" applyFill="1" applyBorder="1" applyAlignment="1" applyProtection="1">
      <alignment horizontal="center" vertical="center" wrapText="1"/>
      <protection/>
    </xf>
    <xf numFmtId="0" fontId="1" fillId="6" borderId="34" xfId="0" applyFont="1" applyFill="1" applyBorder="1" applyAlignment="1" applyProtection="1">
      <alignment horizontal="center" vertical="center" wrapText="1"/>
      <protection/>
    </xf>
    <xf numFmtId="0" fontId="2" fillId="8" borderId="61"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wrapText="1"/>
      <protection locked="0"/>
    </xf>
    <xf numFmtId="0" fontId="28" fillId="9" borderId="16" xfId="0" applyFont="1" applyFill="1" applyBorder="1" applyAlignment="1" applyProtection="1">
      <alignment horizontal="center" vertical="center" wrapText="1"/>
      <protection/>
    </xf>
    <xf numFmtId="0" fontId="28" fillId="9" borderId="17" xfId="0" applyFont="1" applyFill="1" applyBorder="1" applyAlignment="1" applyProtection="1">
      <alignment horizontal="center" vertical="center" wrapText="1"/>
      <protection/>
    </xf>
    <xf numFmtId="0" fontId="14" fillId="8" borderId="11"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2" fillId="10" borderId="43" xfId="0" applyFont="1" applyFill="1" applyBorder="1" applyAlignment="1" applyProtection="1">
      <alignment horizontal="center" vertical="center" wrapText="1"/>
      <protection/>
    </xf>
    <xf numFmtId="0" fontId="2" fillId="10" borderId="34" xfId="0" applyFont="1" applyFill="1" applyBorder="1" applyAlignment="1" applyProtection="1">
      <alignment horizontal="center" vertical="center" wrapText="1"/>
      <protection/>
    </xf>
    <xf numFmtId="0" fontId="30" fillId="0" borderId="10" xfId="0" applyFont="1" applyFill="1" applyBorder="1" applyAlignment="1" applyProtection="1">
      <alignment horizontal="center" vertical="center" wrapText="1"/>
      <protection/>
    </xf>
    <xf numFmtId="0" fontId="28" fillId="6" borderId="82" xfId="0" applyFont="1" applyFill="1" applyBorder="1" applyAlignment="1" applyProtection="1">
      <alignment horizontal="center" vertical="center" wrapText="1"/>
      <protection/>
    </xf>
    <xf numFmtId="0" fontId="28" fillId="6" borderId="83" xfId="0" applyFont="1" applyFill="1" applyBorder="1" applyAlignment="1" applyProtection="1">
      <alignment horizontal="center" vertical="center" wrapText="1"/>
      <protection/>
    </xf>
    <xf numFmtId="0" fontId="28" fillId="6" borderId="90" xfId="0" applyFont="1" applyFill="1" applyBorder="1" applyAlignment="1" applyProtection="1">
      <alignment horizontal="center" vertical="center" wrapText="1"/>
      <protection/>
    </xf>
    <xf numFmtId="0" fontId="28" fillId="6" borderId="91" xfId="0" applyFont="1" applyFill="1" applyBorder="1" applyAlignment="1" applyProtection="1">
      <alignment horizontal="center" vertical="center" wrapText="1"/>
      <protection/>
    </xf>
    <xf numFmtId="0" fontId="28" fillId="6" borderId="46" xfId="0" applyFont="1" applyFill="1" applyBorder="1" applyAlignment="1" applyProtection="1">
      <alignment horizontal="center" vertical="center" wrapText="1"/>
      <protection/>
    </xf>
    <xf numFmtId="0" fontId="28" fillId="6" borderId="28" xfId="0" applyFont="1" applyFill="1" applyBorder="1" applyAlignment="1" applyProtection="1">
      <alignment horizontal="center" vertical="center" wrapText="1"/>
      <protection/>
    </xf>
    <xf numFmtId="0" fontId="28" fillId="6" borderId="53" xfId="0" applyFont="1" applyFill="1" applyBorder="1" applyAlignment="1" applyProtection="1">
      <alignment horizontal="center" vertical="center" wrapText="1"/>
      <protection/>
    </xf>
    <xf numFmtId="0" fontId="28" fillId="6" borderId="23" xfId="0" applyFont="1" applyFill="1" applyBorder="1" applyAlignment="1" applyProtection="1">
      <alignment horizontal="center" vertical="center" wrapText="1"/>
      <protection/>
    </xf>
    <xf numFmtId="0" fontId="14" fillId="13" borderId="45" xfId="0" applyFont="1" applyFill="1" applyBorder="1" applyAlignment="1" applyProtection="1">
      <alignment horizontal="center" vertical="center" wrapText="1"/>
      <protection/>
    </xf>
    <xf numFmtId="0" fontId="14" fillId="13" borderId="50" xfId="0" applyFont="1" applyFill="1" applyBorder="1" applyAlignment="1" applyProtection="1">
      <alignment horizontal="center" vertical="center" wrapText="1"/>
      <protection/>
    </xf>
    <xf numFmtId="0" fontId="28" fillId="6" borderId="29" xfId="0" applyFont="1" applyFill="1" applyBorder="1" applyAlignment="1" applyProtection="1">
      <alignment horizontal="center" vertical="center" wrapText="1"/>
      <protection/>
    </xf>
    <xf numFmtId="0" fontId="28" fillId="6" borderId="22" xfId="0" applyFont="1" applyFill="1" applyBorder="1" applyAlignment="1" applyProtection="1">
      <alignment horizontal="center" vertical="center" wrapText="1"/>
      <protection/>
    </xf>
    <xf numFmtId="0" fontId="14" fillId="13" borderId="16" xfId="0" applyFont="1" applyFill="1" applyBorder="1" applyAlignment="1" applyProtection="1">
      <alignment horizontal="center" vertical="center" wrapText="1"/>
      <protection/>
    </xf>
    <xf numFmtId="0" fontId="14" fillId="8" borderId="17" xfId="0" applyFont="1" applyFill="1" applyBorder="1" applyAlignment="1" applyProtection="1">
      <alignment horizontal="center" vertical="center" wrapText="1"/>
      <protection locked="0"/>
    </xf>
    <xf numFmtId="0" fontId="2" fillId="6" borderId="49"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92" xfId="0" applyFont="1" applyFill="1" applyBorder="1" applyAlignment="1" applyProtection="1">
      <alignment horizontal="center" vertical="center" wrapText="1"/>
      <protection/>
    </xf>
    <xf numFmtId="0" fontId="0" fillId="0" borderId="93" xfId="0" applyBorder="1" applyAlignment="1">
      <alignment horizontal="center" vertical="center" wrapText="1"/>
    </xf>
    <xf numFmtId="0" fontId="2" fillId="6" borderId="40" xfId="0" applyFont="1" applyFill="1" applyBorder="1" applyAlignment="1" applyProtection="1">
      <alignment horizontal="center" vertical="center" wrapText="1"/>
      <protection/>
    </xf>
    <xf numFmtId="0" fontId="2" fillId="6" borderId="48" xfId="0" applyFont="1" applyFill="1" applyBorder="1" applyAlignment="1" applyProtection="1">
      <alignment horizontal="center" vertical="center" wrapText="1"/>
      <protection/>
    </xf>
    <xf numFmtId="0" fontId="23" fillId="0" borderId="0" xfId="0" applyFont="1" applyFill="1" applyAlignment="1" applyProtection="1">
      <alignment horizontal="justify" vertical="center" wrapText="1"/>
      <protection/>
    </xf>
    <xf numFmtId="0" fontId="6" fillId="0" borderId="0" xfId="0" applyFont="1" applyFill="1" applyBorder="1" applyAlignment="1" applyProtection="1">
      <alignment/>
      <protection/>
    </xf>
    <xf numFmtId="0" fontId="2" fillId="13" borderId="10" xfId="0" applyFont="1" applyFill="1" applyBorder="1" applyAlignment="1" applyProtection="1">
      <alignment horizontal="left" vertical="center" wrapText="1"/>
      <protection/>
    </xf>
    <xf numFmtId="0" fontId="30" fillId="18" borderId="11" xfId="0" applyFont="1" applyFill="1" applyBorder="1" applyAlignment="1" applyProtection="1">
      <alignment horizontal="center" vertical="center" wrapText="1"/>
      <protection/>
    </xf>
    <xf numFmtId="0" fontId="47" fillId="2" borderId="10" xfId="0" applyFont="1" applyFill="1" applyBorder="1" applyAlignment="1" applyProtection="1">
      <alignment/>
      <protection/>
    </xf>
    <xf numFmtId="0" fontId="10" fillId="0" borderId="0" xfId="0" applyFont="1" applyAlignment="1" applyProtection="1">
      <alignment/>
      <protection/>
    </xf>
    <xf numFmtId="0" fontId="0" fillId="0" borderId="0" xfId="0" applyFill="1" applyBorder="1" applyAlignment="1" applyProtection="1">
      <alignment/>
      <protection/>
    </xf>
    <xf numFmtId="0" fontId="3" fillId="0" borderId="94" xfId="0" applyFont="1" applyFill="1" applyBorder="1" applyAlignment="1" applyProtection="1">
      <alignment wrapText="1"/>
      <protection/>
    </xf>
    <xf numFmtId="0" fontId="3" fillId="0" borderId="0" xfId="0" applyFont="1" applyFill="1" applyAlignment="1" applyProtection="1">
      <alignment wrapText="1"/>
      <protection/>
    </xf>
    <xf numFmtId="0" fontId="12" fillId="8" borderId="95" xfId="0" applyFont="1" applyFill="1" applyBorder="1" applyAlignment="1" applyProtection="1">
      <alignment horizontal="center" vertical="center" wrapText="1"/>
      <protection/>
    </xf>
    <xf numFmtId="0" fontId="0" fillId="0" borderId="96" xfId="0" applyBorder="1" applyAlignment="1">
      <alignment horizontal="center" vertical="center" wrapText="1"/>
    </xf>
    <xf numFmtId="0" fontId="12" fillId="6" borderId="97" xfId="0" applyFont="1" applyFill="1" applyBorder="1" applyAlignment="1" applyProtection="1">
      <alignment horizontal="center" vertical="center" wrapText="1"/>
      <protection/>
    </xf>
    <xf numFmtId="0" fontId="12" fillId="6" borderId="75" xfId="0" applyFont="1" applyFill="1" applyBorder="1" applyAlignment="1" applyProtection="1">
      <alignment horizontal="center" vertical="center" wrapText="1"/>
      <protection/>
    </xf>
    <xf numFmtId="0" fontId="45" fillId="0" borderId="78" xfId="0" applyFont="1" applyBorder="1" applyAlignment="1" applyProtection="1">
      <alignment wrapText="1"/>
      <protection/>
    </xf>
    <xf numFmtId="0" fontId="46" fillId="0" borderId="20" xfId="0" applyFont="1" applyBorder="1" applyAlignment="1">
      <alignment wrapText="1"/>
    </xf>
    <xf numFmtId="0" fontId="2" fillId="0" borderId="20" xfId="0" applyFont="1" applyBorder="1" applyAlignment="1" applyProtection="1">
      <alignment wrapText="1"/>
      <protection/>
    </xf>
    <xf numFmtId="0" fontId="9" fillId="14" borderId="1" xfId="0" applyFont="1" applyFill="1" applyBorder="1" applyAlignment="1" applyProtection="1">
      <alignment horizontal="center" vertical="center" wrapText="1"/>
      <protection/>
    </xf>
    <xf numFmtId="0" fontId="9" fillId="4" borderId="1" xfId="0" applyNumberFormat="1" applyFont="1" applyFill="1" applyBorder="1" applyAlignment="1" applyProtection="1">
      <alignment horizontal="center" vertical="center"/>
      <protection/>
    </xf>
    <xf numFmtId="0" fontId="0" fillId="0" borderId="0" xfId="0" applyAlignment="1" applyProtection="1">
      <alignment/>
      <protection/>
    </xf>
    <xf numFmtId="167" fontId="9" fillId="4" borderId="1"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center"/>
      <protection/>
    </xf>
    <xf numFmtId="0" fontId="2" fillId="0" borderId="1" xfId="0" applyFont="1" applyFill="1" applyBorder="1" applyAlignment="1" applyProtection="1">
      <alignment horizontal="center" vertical="center" wrapText="1"/>
      <protection/>
    </xf>
    <xf numFmtId="0" fontId="2" fillId="4" borderId="1" xfId="0" applyFont="1" applyFill="1" applyBorder="1" applyAlignment="1" applyProtection="1">
      <alignment horizontal="left" vertical="center" wrapText="1"/>
      <protection/>
    </xf>
    <xf numFmtId="0" fontId="12" fillId="0" borderId="0" xfId="0" applyFont="1" applyFill="1" applyBorder="1" applyAlignment="1" applyProtection="1">
      <alignment horizontal="center" vertical="center" wrapText="1"/>
      <protection/>
    </xf>
    <xf numFmtId="0" fontId="12" fillId="14" borderId="73" xfId="0" applyFont="1" applyFill="1" applyBorder="1" applyAlignment="1" applyProtection="1">
      <alignment horizontal="center" vertical="center" wrapText="1"/>
      <protection/>
    </xf>
    <xf numFmtId="0" fontId="9" fillId="14" borderId="73" xfId="0" applyFont="1" applyFill="1" applyBorder="1" applyAlignment="1" applyProtection="1">
      <alignment horizontal="center" vertical="center" wrapText="1"/>
      <protection/>
    </xf>
    <xf numFmtId="14" fontId="12" fillId="8" borderId="95" xfId="0" applyNumberFormat="1" applyFont="1" applyFill="1" applyBorder="1" applyAlignment="1" applyProtection="1">
      <alignment horizontal="center" vertical="center" wrapText="1"/>
      <protection/>
    </xf>
    <xf numFmtId="0" fontId="0" fillId="0" borderId="98" xfId="0" applyFont="1" applyFill="1" applyBorder="1" applyAlignment="1" applyProtection="1">
      <alignment/>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vertical="center" wrapText="1"/>
      <protection/>
    </xf>
    <xf numFmtId="0" fontId="23" fillId="0" borderId="1" xfId="0" applyFont="1" applyFill="1" applyBorder="1" applyAlignment="1" applyProtection="1">
      <alignment horizontal="justify" vertical="center" wrapText="1"/>
      <protection/>
    </xf>
    <xf numFmtId="0" fontId="9" fillId="4" borderId="1" xfId="0" applyFont="1" applyFill="1" applyBorder="1" applyAlignment="1" applyProtection="1">
      <alignment horizontal="center" vertical="center" wrapText="1"/>
      <protection/>
    </xf>
    <xf numFmtId="0" fontId="9" fillId="4" borderId="7" xfId="0" applyFont="1" applyFill="1" applyBorder="1" applyAlignment="1" applyProtection="1">
      <alignment horizontal="center" vertical="center" wrapText="1"/>
      <protection/>
    </xf>
    <xf numFmtId="0" fontId="9" fillId="4" borderId="35" xfId="0" applyFont="1" applyFill="1" applyBorder="1" applyAlignment="1" applyProtection="1">
      <alignment horizontal="center" vertical="center" wrapText="1"/>
      <protection/>
    </xf>
    <xf numFmtId="0" fontId="9" fillId="15" borderId="1" xfId="0" applyFont="1" applyFill="1" applyBorder="1" applyAlignment="1" applyProtection="1">
      <alignment horizontal="center" vertical="center" wrapText="1"/>
      <protection/>
    </xf>
    <xf numFmtId="0" fontId="3" fillId="0" borderId="2" xfId="0" applyFont="1" applyFill="1" applyBorder="1" applyAlignment="1" applyProtection="1">
      <alignment vertical="center" wrapText="1"/>
      <protection/>
    </xf>
    <xf numFmtId="0" fontId="9" fillId="19" borderId="1" xfId="0" applyNumberFormat="1" applyFont="1" applyFill="1" applyBorder="1" applyAlignment="1" applyProtection="1">
      <alignment horizontal="center" vertical="center"/>
      <protection/>
    </xf>
    <xf numFmtId="0" fontId="0" fillId="6" borderId="35" xfId="0" applyFont="1" applyFill="1" applyBorder="1" applyAlignment="1" applyProtection="1">
      <alignment vertical="center" wrapText="1"/>
      <protection locked="0"/>
    </xf>
    <xf numFmtId="0" fontId="0" fillId="6" borderId="1" xfId="0" applyFont="1" applyFill="1" applyBorder="1" applyAlignment="1" applyProtection="1">
      <alignment vertical="center" wrapText="1"/>
      <protection locked="0"/>
    </xf>
    <xf numFmtId="0" fontId="0" fillId="6" borderId="1" xfId="0" applyFill="1" applyBorder="1" applyAlignment="1" applyProtection="1">
      <alignment vertical="center" wrapText="1"/>
      <protection locked="0"/>
    </xf>
    <xf numFmtId="0" fontId="0" fillId="0" borderId="0" xfId="0" applyAlignment="1">
      <alignment vertical="center" wrapText="1"/>
    </xf>
    <xf numFmtId="0" fontId="11" fillId="6" borderId="10" xfId="0" applyFont="1" applyFill="1" applyBorder="1" applyAlignment="1">
      <alignment horizontal="justify" vertical="top" wrapText="1"/>
    </xf>
    <xf numFmtId="0" fontId="11" fillId="6" borderId="43" xfId="0" applyFont="1" applyFill="1" applyBorder="1" applyAlignment="1">
      <alignment horizontal="justify" vertical="top" wrapText="1"/>
    </xf>
    <xf numFmtId="0" fontId="11" fillId="6" borderId="34" xfId="0" applyFont="1" applyFill="1" applyBorder="1" applyAlignment="1">
      <alignment horizontal="justify" vertical="top" wrapText="1"/>
    </xf>
    <xf numFmtId="0" fontId="11" fillId="0" borderId="12" xfId="0" applyFont="1" applyBorder="1" applyAlignment="1">
      <alignment horizontal="center" vertical="center" wrapText="1"/>
    </xf>
    <xf numFmtId="0" fontId="11" fillId="0" borderId="18" xfId="0" applyFont="1" applyBorder="1" applyAlignment="1">
      <alignment horizontal="center" vertical="center" wrapText="1"/>
    </xf>
    <xf numFmtId="0" fontId="9" fillId="6" borderId="10" xfId="0" applyFont="1" applyFill="1" applyBorder="1" applyAlignment="1">
      <alignment horizontal="center" vertical="center" wrapText="1"/>
    </xf>
    <xf numFmtId="0" fontId="11" fillId="0" borderId="10" xfId="0" applyFont="1" applyFill="1" applyBorder="1" applyAlignment="1">
      <alignment horizontal="center" vertical="top" wrapText="1"/>
    </xf>
    <xf numFmtId="0" fontId="11" fillId="6" borderId="12" xfId="0" applyFont="1" applyFill="1" applyBorder="1" applyAlignment="1">
      <alignment horizontal="justify" vertical="top" wrapText="1"/>
    </xf>
    <xf numFmtId="0" fontId="11" fillId="6" borderId="22" xfId="0" applyFont="1" applyFill="1" applyBorder="1" applyAlignment="1">
      <alignment horizontal="justify" vertical="top" wrapText="1"/>
    </xf>
    <xf numFmtId="0" fontId="11" fillId="6" borderId="18" xfId="0" applyFont="1" applyFill="1" applyBorder="1" applyAlignment="1">
      <alignment horizontal="justify" vertical="top" wrapText="1"/>
    </xf>
    <xf numFmtId="0" fontId="11" fillId="0" borderId="12" xfId="0" applyFont="1" applyBorder="1" applyAlignment="1">
      <alignment horizontal="justify" vertical="top" wrapText="1"/>
    </xf>
    <xf numFmtId="0" fontId="11" fillId="0" borderId="22" xfId="0" applyFont="1" applyBorder="1" applyAlignment="1">
      <alignment horizontal="justify" vertical="top" wrapText="1"/>
    </xf>
    <xf numFmtId="0" fontId="11" fillId="0" borderId="18" xfId="0" applyFont="1" applyBorder="1" applyAlignment="1">
      <alignment horizontal="justify" vertical="top" wrapText="1"/>
    </xf>
    <xf numFmtId="0" fontId="9" fillId="22" borderId="10" xfId="0" applyFont="1" applyFill="1" applyBorder="1" applyAlignment="1">
      <alignment/>
    </xf>
    <xf numFmtId="0" fontId="11" fillId="6" borderId="43" xfId="0" applyFont="1" applyFill="1" applyBorder="1" applyAlignment="1">
      <alignment vertical="center" wrapText="1"/>
    </xf>
    <xf numFmtId="0" fontId="11" fillId="6" borderId="34" xfId="0" applyFont="1" applyFill="1" applyBorder="1" applyAlignment="1">
      <alignment vertical="center" wrapText="1"/>
    </xf>
    <xf numFmtId="0" fontId="11" fillId="6" borderId="10" xfId="0" applyFont="1" applyFill="1" applyBorder="1" applyAlignment="1">
      <alignment vertical="center" wrapText="1"/>
    </xf>
    <xf numFmtId="0" fontId="9" fillId="22" borderId="43" xfId="0" applyFont="1" applyFill="1" applyBorder="1" applyAlignment="1">
      <alignment wrapText="1"/>
    </xf>
    <xf numFmtId="0" fontId="9" fillId="22" borderId="34" xfId="0" applyFont="1" applyFill="1" applyBorder="1" applyAlignment="1">
      <alignment wrapText="1"/>
    </xf>
    <xf numFmtId="0" fontId="11" fillId="6" borderId="81" xfId="0" applyFont="1" applyFill="1" applyBorder="1" applyAlignment="1">
      <alignment vertical="center" wrapText="1"/>
    </xf>
    <xf numFmtId="0" fontId="11" fillId="6" borderId="32" xfId="0" applyFont="1" applyFill="1" applyBorder="1" applyAlignment="1">
      <alignment vertical="center" wrapText="1"/>
    </xf>
    <xf numFmtId="0" fontId="11" fillId="6" borderId="46" xfId="0" applyFont="1" applyFill="1" applyBorder="1" applyAlignment="1">
      <alignment vertical="center" wrapText="1"/>
    </xf>
    <xf numFmtId="0" fontId="11" fillId="6" borderId="28" xfId="0" applyFont="1" applyFill="1" applyBorder="1" applyAlignment="1">
      <alignment vertical="center" wrapText="1"/>
    </xf>
    <xf numFmtId="0" fontId="11" fillId="6" borderId="94" xfId="0" applyFont="1" applyFill="1" applyBorder="1" applyAlignment="1">
      <alignment vertical="center" wrapText="1"/>
    </xf>
    <xf numFmtId="0" fontId="11" fillId="6" borderId="99" xfId="0" applyFont="1" applyFill="1" applyBorder="1" applyAlignment="1">
      <alignment vertical="center" wrapText="1"/>
    </xf>
    <xf numFmtId="0" fontId="0" fillId="0" borderId="94" xfId="0" applyBorder="1" applyAlignment="1">
      <alignment vertical="center" wrapText="1"/>
    </xf>
    <xf numFmtId="0" fontId="0" fillId="0" borderId="99" xfId="0" applyBorder="1" applyAlignment="1">
      <alignment vertical="center" wrapText="1"/>
    </xf>
    <xf numFmtId="0" fontId="0" fillId="0" borderId="46" xfId="0" applyBorder="1" applyAlignment="1">
      <alignment vertical="center" wrapText="1"/>
    </xf>
    <xf numFmtId="0" fontId="0" fillId="0" borderId="28" xfId="0" applyBorder="1" applyAlignment="1">
      <alignment vertical="center" wrapText="1"/>
    </xf>
    <xf numFmtId="0" fontId="9" fillId="22" borderId="46" xfId="0" applyFont="1" applyFill="1" applyBorder="1" applyAlignment="1">
      <alignment/>
    </xf>
    <xf numFmtId="0" fontId="9" fillId="22" borderId="23" xfId="0" applyFont="1" applyFill="1" applyBorder="1" applyAlignment="1">
      <alignment/>
    </xf>
    <xf numFmtId="0" fontId="0" fillId="22" borderId="23" xfId="0" applyFont="1" applyFill="1" applyBorder="1" applyAlignment="1">
      <alignment/>
    </xf>
    <xf numFmtId="0" fontId="9" fillId="22" borderId="46" xfId="0" applyFont="1" applyFill="1" applyBorder="1" applyAlignment="1">
      <alignment wrapText="1"/>
    </xf>
    <xf numFmtId="0" fontId="9" fillId="22" borderId="23" xfId="0" applyFont="1" applyFill="1" applyBorder="1" applyAlignment="1">
      <alignment wrapText="1"/>
    </xf>
    <xf numFmtId="0" fontId="0" fillId="0" borderId="23" xfId="0" applyFont="1" applyBorder="1" applyAlignment="1">
      <alignment/>
    </xf>
    <xf numFmtId="0" fontId="0" fillId="22" borderId="23" xfId="0" applyFill="1" applyBorder="1" applyAlignment="1">
      <alignment/>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3CA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2300DC"/>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U89"/>
  <sheetViews>
    <sheetView zoomScale="70" zoomScaleNormal="70" workbookViewId="0" topLeftCell="A1">
      <selection activeCell="H80" sqref="H80"/>
    </sheetView>
  </sheetViews>
  <sheetFormatPr defaultColWidth="9.140625" defaultRowHeight="12.75"/>
  <cols>
    <col min="1" max="1" width="2.421875" style="1" customWidth="1"/>
    <col min="2" max="2" width="19.8515625" style="2" customWidth="1"/>
    <col min="3" max="3" width="26.00390625" style="2" customWidth="1"/>
    <col min="4" max="4" width="37.140625" style="2" customWidth="1"/>
    <col min="5" max="5" width="31.57421875" style="2" customWidth="1"/>
    <col min="6" max="7" width="22.7109375" style="3" customWidth="1"/>
    <col min="8" max="8" width="16.57421875" style="1" customWidth="1"/>
    <col min="9" max="9" width="14.57421875" style="1" customWidth="1"/>
    <col min="10" max="10" width="19.57421875" style="1" customWidth="1"/>
    <col min="11" max="16384" width="9.140625" style="1" customWidth="1"/>
  </cols>
  <sheetData>
    <row r="1" spans="2:7" s="4" customFormat="1" ht="18.75" customHeight="1">
      <c r="B1" s="416" t="s">
        <v>91</v>
      </c>
      <c r="C1" s="416"/>
      <c r="D1" s="416"/>
      <c r="E1" s="416"/>
      <c r="F1" s="416"/>
      <c r="G1" s="416"/>
    </row>
    <row r="2" spans="2:7" s="5" customFormat="1" ht="18.75" customHeight="1">
      <c r="B2" s="6"/>
      <c r="C2" s="6"/>
      <c r="D2" s="6"/>
      <c r="E2" s="6"/>
      <c r="F2" s="6"/>
      <c r="G2" s="6"/>
    </row>
    <row r="3" spans="2:14" s="5" customFormat="1" ht="64.5" customHeight="1">
      <c r="B3" s="7" t="s">
        <v>92</v>
      </c>
      <c r="C3" s="186"/>
      <c r="D3" s="8"/>
      <c r="E3" s="479" t="s">
        <v>541</v>
      </c>
      <c r="F3" s="479"/>
      <c r="G3" s="479"/>
      <c r="H3" s="1"/>
      <c r="I3" s="1"/>
      <c r="J3" s="1"/>
      <c r="K3" s="1"/>
      <c r="L3" s="1"/>
      <c r="M3" s="261"/>
      <c r="N3" s="261"/>
    </row>
    <row r="4" spans="2:12" s="9" customFormat="1" ht="51" customHeight="1">
      <c r="B4" s="10"/>
      <c r="C4" s="8"/>
      <c r="D4" s="8"/>
      <c r="E4" s="8"/>
      <c r="F4" s="6"/>
      <c r="G4" s="6"/>
      <c r="H4" s="1"/>
      <c r="I4" s="1"/>
      <c r="J4" s="1"/>
      <c r="K4" s="1"/>
      <c r="L4" s="1"/>
    </row>
    <row r="5" spans="2:6" ht="51" customHeight="1">
      <c r="B5" s="7" t="s">
        <v>93</v>
      </c>
      <c r="C5" s="186"/>
      <c r="D5" s="11"/>
      <c r="E5" s="10"/>
      <c r="F5" s="11"/>
    </row>
    <row r="6" ht="19.5" customHeight="1"/>
    <row r="7" spans="2:7" ht="16.5" customHeight="1">
      <c r="B7" s="354"/>
      <c r="C7" s="354"/>
      <c r="D7" s="354"/>
      <c r="E7" s="354"/>
      <c r="F7" s="354"/>
      <c r="G7" s="303"/>
    </row>
    <row r="8" spans="2:9" ht="30" customHeight="1">
      <c r="B8" s="409" t="s">
        <v>0</v>
      </c>
      <c r="C8" s="410"/>
      <c r="D8" s="410"/>
      <c r="E8" s="411"/>
      <c r="F8" s="68" t="s">
        <v>494</v>
      </c>
      <c r="G8" s="68" t="s">
        <v>495</v>
      </c>
      <c r="H8" s="19"/>
      <c r="I8" s="19"/>
    </row>
    <row r="9" spans="2:7" ht="36" customHeight="1">
      <c r="B9" s="233" t="s">
        <v>496</v>
      </c>
      <c r="C9" s="233" t="s">
        <v>238</v>
      </c>
      <c r="D9" s="407" t="s">
        <v>239</v>
      </c>
      <c r="E9" s="408"/>
      <c r="F9" s="68" t="s">
        <v>232</v>
      </c>
      <c r="G9" s="69" t="s">
        <v>329</v>
      </c>
    </row>
    <row r="10" spans="2:7" ht="19.5" customHeight="1">
      <c r="B10" s="317" t="s">
        <v>495</v>
      </c>
      <c r="C10" s="231" t="s">
        <v>233</v>
      </c>
      <c r="D10" s="401" t="s">
        <v>519</v>
      </c>
      <c r="E10" s="402"/>
      <c r="F10" s="67" t="s">
        <v>234</v>
      </c>
      <c r="G10" s="220"/>
    </row>
    <row r="11" spans="2:7" ht="29.25" customHeight="1">
      <c r="B11" s="317" t="s">
        <v>495</v>
      </c>
      <c r="C11" s="231" t="s">
        <v>235</v>
      </c>
      <c r="D11" s="405" t="s">
        <v>330</v>
      </c>
      <c r="E11" s="403"/>
      <c r="F11" s="66" t="s">
        <v>236</v>
      </c>
      <c r="G11" s="220"/>
    </row>
    <row r="12" spans="2:7" ht="46.5" customHeight="1">
      <c r="B12" s="317" t="s">
        <v>495</v>
      </c>
      <c r="C12" s="316" t="s">
        <v>521</v>
      </c>
      <c r="D12" s="404" t="s">
        <v>520</v>
      </c>
      <c r="E12" s="404"/>
      <c r="F12" s="307" t="s">
        <v>478</v>
      </c>
      <c r="G12" s="220"/>
    </row>
    <row r="13" spans="2:7" ht="54.75" customHeight="1">
      <c r="B13" s="317" t="s">
        <v>495</v>
      </c>
      <c r="C13" s="316" t="s">
        <v>522</v>
      </c>
      <c r="D13" s="405" t="s">
        <v>330</v>
      </c>
      <c r="E13" s="406"/>
      <c r="F13" s="66" t="s">
        <v>236</v>
      </c>
      <c r="G13" s="220"/>
    </row>
    <row r="14" spans="2:7" ht="36.75" customHeight="1">
      <c r="B14" s="317" t="s">
        <v>495</v>
      </c>
      <c r="C14" s="316" t="s">
        <v>523</v>
      </c>
      <c r="D14" s="417" t="s">
        <v>53</v>
      </c>
      <c r="E14" s="418"/>
      <c r="F14" s="66" t="s">
        <v>236</v>
      </c>
      <c r="G14" s="220"/>
    </row>
    <row r="15" spans="2:7" ht="27" customHeight="1">
      <c r="B15" s="317" t="s">
        <v>495</v>
      </c>
      <c r="C15" s="231" t="s">
        <v>240</v>
      </c>
      <c r="D15" s="405" t="s">
        <v>330</v>
      </c>
      <c r="E15" s="403"/>
      <c r="F15" s="66" t="s">
        <v>236</v>
      </c>
      <c r="G15" s="220"/>
    </row>
    <row r="16" spans="2:7" ht="27" customHeight="1">
      <c r="B16" s="317" t="s">
        <v>495</v>
      </c>
      <c r="C16" s="231" t="s">
        <v>64</v>
      </c>
      <c r="D16" s="405" t="s">
        <v>486</v>
      </c>
      <c r="E16" s="403"/>
      <c r="F16" s="67" t="s">
        <v>234</v>
      </c>
      <c r="G16" s="220"/>
    </row>
    <row r="17" spans="2:10" ht="48" customHeight="1">
      <c r="B17" s="317" t="s">
        <v>495</v>
      </c>
      <c r="C17" s="248" t="s">
        <v>497</v>
      </c>
      <c r="D17" s="405" t="s">
        <v>481</v>
      </c>
      <c r="E17" s="403"/>
      <c r="F17" s="67" t="s">
        <v>234</v>
      </c>
      <c r="G17" s="220"/>
      <c r="H17" s="394" t="s">
        <v>482</v>
      </c>
      <c r="I17" s="395"/>
      <c r="J17" s="309"/>
    </row>
    <row r="18" spans="2:7" ht="34.5" customHeight="1">
      <c r="B18" s="317" t="s">
        <v>495</v>
      </c>
      <c r="C18" s="248" t="s">
        <v>54</v>
      </c>
      <c r="D18" s="417" t="s">
        <v>56</v>
      </c>
      <c r="E18" s="419"/>
      <c r="F18" s="67" t="s">
        <v>234</v>
      </c>
      <c r="G18" s="220"/>
    </row>
    <row r="19" spans="2:7" ht="36.75" customHeight="1">
      <c r="B19" s="317" t="s">
        <v>495</v>
      </c>
      <c r="C19" s="248" t="s">
        <v>55</v>
      </c>
      <c r="D19" s="420" t="s">
        <v>330</v>
      </c>
      <c r="E19" s="420"/>
      <c r="F19" s="308" t="s">
        <v>57</v>
      </c>
      <c r="G19" s="220"/>
    </row>
    <row r="20" spans="4:8" ht="12.75">
      <c r="D20" s="60"/>
      <c r="E20" s="61"/>
      <c r="H20" s="230"/>
    </row>
    <row r="21" spans="2:7" ht="54.75" customHeight="1">
      <c r="B21" s="355" t="s">
        <v>2</v>
      </c>
      <c r="C21" s="317" t="s">
        <v>495</v>
      </c>
      <c r="D21" s="475" t="s">
        <v>1</v>
      </c>
      <c r="E21" s="476"/>
      <c r="F21" s="477"/>
      <c r="G21" s="220"/>
    </row>
    <row r="22" spans="2:7" ht="12.75">
      <c r="B22" s="1"/>
      <c r="C22" s="1"/>
      <c r="D22" s="1"/>
      <c r="E22" s="1"/>
      <c r="F22" s="1"/>
      <c r="G22" s="1"/>
    </row>
    <row r="23" spans="6:7" ht="12.75">
      <c r="F23" s="2"/>
      <c r="G23" s="2"/>
    </row>
    <row r="24" spans="2:7" s="2" customFormat="1" ht="15" customHeight="1">
      <c r="B24" s="421" t="s">
        <v>99</v>
      </c>
      <c r="C24" s="422"/>
      <c r="D24" s="422"/>
      <c r="E24" s="422"/>
      <c r="F24" s="422"/>
      <c r="G24" s="412"/>
    </row>
    <row r="25" spans="2:7" s="2" customFormat="1" ht="15" customHeight="1">
      <c r="B25" s="441" t="s">
        <v>94</v>
      </c>
      <c r="C25" s="442"/>
      <c r="D25" s="442"/>
      <c r="E25" s="443"/>
      <c r="F25" s="12" t="s">
        <v>95</v>
      </c>
      <c r="G25" s="12" t="s">
        <v>96</v>
      </c>
    </row>
    <row r="26" spans="2:7" s="16" customFormat="1" ht="15" customHeight="1">
      <c r="B26" s="444" t="s">
        <v>100</v>
      </c>
      <c r="C26" s="445" t="s">
        <v>101</v>
      </c>
      <c r="D26" s="445"/>
      <c r="E26" s="14" t="s">
        <v>102</v>
      </c>
      <c r="F26" s="15" t="s">
        <v>103</v>
      </c>
      <c r="G26" s="221"/>
    </row>
    <row r="27" spans="2:22" s="16" customFormat="1" ht="15" customHeight="1">
      <c r="B27" s="444"/>
      <c r="C27" s="445"/>
      <c r="D27" s="445"/>
      <c r="E27" s="14" t="s">
        <v>104</v>
      </c>
      <c r="F27" s="15" t="s">
        <v>103</v>
      </c>
      <c r="G27" s="222"/>
      <c r="I27" s="13"/>
      <c r="J27" s="13"/>
      <c r="K27" s="13"/>
      <c r="L27" s="13"/>
      <c r="M27" s="13"/>
      <c r="N27" s="13"/>
      <c r="O27" s="13"/>
      <c r="P27" s="13"/>
      <c r="Q27" s="13"/>
      <c r="R27" s="13"/>
      <c r="S27" s="13"/>
      <c r="T27" s="13"/>
      <c r="U27" s="13"/>
      <c r="V27" s="13"/>
    </row>
    <row r="28" spans="2:7" s="13" customFormat="1" ht="15" customHeight="1">
      <c r="B28" s="444"/>
      <c r="C28" s="445" t="s">
        <v>105</v>
      </c>
      <c r="D28" s="445"/>
      <c r="E28" s="14" t="s">
        <v>106</v>
      </c>
      <c r="F28" s="15" t="s">
        <v>103</v>
      </c>
      <c r="G28" s="185"/>
    </row>
    <row r="29" spans="2:7" s="13" customFormat="1" ht="15" customHeight="1">
      <c r="B29" s="444"/>
      <c r="C29" s="445"/>
      <c r="D29" s="445"/>
      <c r="E29" s="14" t="s">
        <v>104</v>
      </c>
      <c r="F29" s="15" t="s">
        <v>103</v>
      </c>
      <c r="G29" s="185"/>
    </row>
    <row r="30" spans="2:7" s="13" customFormat="1" ht="24" customHeight="1">
      <c r="B30" s="444"/>
      <c r="C30" s="446" t="s">
        <v>107</v>
      </c>
      <c r="D30" s="447"/>
      <c r="E30" s="448"/>
      <c r="F30" s="15" t="s">
        <v>103</v>
      </c>
      <c r="G30" s="185"/>
    </row>
    <row r="31" spans="2:7" s="13" customFormat="1" ht="24" customHeight="1">
      <c r="B31" s="444"/>
      <c r="C31" s="435" t="s">
        <v>347</v>
      </c>
      <c r="D31" s="436"/>
      <c r="E31" s="437"/>
      <c r="F31" s="15" t="s">
        <v>103</v>
      </c>
      <c r="G31" s="232">
        <f>G26+G28+G30</f>
        <v>0</v>
      </c>
    </row>
    <row r="32" spans="2:7" s="13" customFormat="1" ht="24" customHeight="1">
      <c r="B32" s="444"/>
      <c r="C32" s="435" t="s">
        <v>346</v>
      </c>
      <c r="D32" s="436"/>
      <c r="E32" s="437"/>
      <c r="F32" s="15" t="s">
        <v>103</v>
      </c>
      <c r="G32" s="232">
        <f>G29+G27</f>
        <v>0</v>
      </c>
    </row>
    <row r="33" spans="2:7" s="13" customFormat="1" ht="30" customHeight="1">
      <c r="B33" s="444"/>
      <c r="C33" s="460" t="s">
        <v>108</v>
      </c>
      <c r="D33" s="452"/>
      <c r="E33" s="453"/>
      <c r="F33" s="454" t="s">
        <v>355</v>
      </c>
      <c r="G33" s="455"/>
    </row>
    <row r="34" spans="2:7" s="13" customFormat="1" ht="30" customHeight="1">
      <c r="B34" s="17" t="s">
        <v>109</v>
      </c>
      <c r="C34" s="451" t="s">
        <v>476</v>
      </c>
      <c r="D34" s="452"/>
      <c r="E34" s="453"/>
      <c r="F34" s="15" t="s">
        <v>103</v>
      </c>
      <c r="G34" s="223"/>
    </row>
    <row r="35" spans="2:22" ht="49.5" customHeight="1">
      <c r="B35" s="478" t="s">
        <v>309</v>
      </c>
      <c r="C35" s="478"/>
      <c r="D35" s="478"/>
      <c r="E35" s="478"/>
      <c r="F35" s="478"/>
      <c r="G35" s="478"/>
      <c r="I35" s="13"/>
      <c r="J35" s="13"/>
      <c r="K35" s="13"/>
      <c r="L35" s="13"/>
      <c r="M35" s="13"/>
      <c r="N35" s="13"/>
      <c r="O35" s="13"/>
      <c r="P35" s="13"/>
      <c r="Q35" s="13"/>
      <c r="R35" s="13"/>
      <c r="S35" s="13"/>
      <c r="T35" s="13"/>
      <c r="U35" s="13"/>
      <c r="V35" s="13"/>
    </row>
    <row r="36" spans="2:22" ht="42" customHeight="1">
      <c r="B36" s="429" t="s">
        <v>310</v>
      </c>
      <c r="C36" s="429"/>
      <c r="D36" s="429"/>
      <c r="E36" s="429"/>
      <c r="F36" s="429"/>
      <c r="G36" s="429"/>
      <c r="I36" s="13"/>
      <c r="J36" s="13"/>
      <c r="K36" s="13"/>
      <c r="L36" s="13"/>
      <c r="M36" s="13"/>
      <c r="N36" s="13"/>
      <c r="O36" s="13"/>
      <c r="P36" s="13"/>
      <c r="Q36" s="13"/>
      <c r="R36" s="13"/>
      <c r="S36" s="13"/>
      <c r="T36" s="13"/>
      <c r="U36" s="13"/>
      <c r="V36" s="13"/>
    </row>
    <row r="37" spans="9:22" ht="12.75" customHeight="1">
      <c r="I37" s="13"/>
      <c r="J37" s="13"/>
      <c r="K37" s="13"/>
      <c r="L37" s="13"/>
      <c r="M37" s="13"/>
      <c r="N37" s="13"/>
      <c r="O37" s="13"/>
      <c r="P37" s="13"/>
      <c r="Q37" s="13"/>
      <c r="R37" s="13"/>
      <c r="S37" s="13"/>
      <c r="T37" s="13"/>
      <c r="U37" s="13"/>
      <c r="V37" s="13"/>
    </row>
    <row r="38" spans="2:22" s="18" customFormat="1" ht="15" customHeight="1">
      <c r="B38" s="421" t="s">
        <v>110</v>
      </c>
      <c r="C38" s="422"/>
      <c r="D38" s="422"/>
      <c r="E38" s="422"/>
      <c r="F38" s="422"/>
      <c r="G38" s="412"/>
      <c r="I38" s="13"/>
      <c r="J38" s="13"/>
      <c r="K38" s="13"/>
      <c r="L38" s="13"/>
      <c r="M38" s="13"/>
      <c r="N38" s="13"/>
      <c r="O38" s="13"/>
      <c r="P38" s="13"/>
      <c r="Q38" s="13"/>
      <c r="R38" s="13"/>
      <c r="S38" s="13"/>
      <c r="T38" s="13"/>
      <c r="U38" s="13"/>
      <c r="V38" s="13"/>
    </row>
    <row r="39" spans="2:22" s="18" customFormat="1" ht="15" customHeight="1">
      <c r="B39" s="12" t="s">
        <v>94</v>
      </c>
      <c r="C39" s="441" t="s">
        <v>94</v>
      </c>
      <c r="D39" s="442"/>
      <c r="E39" s="443"/>
      <c r="F39" s="12" t="s">
        <v>95</v>
      </c>
      <c r="G39" s="12" t="s">
        <v>96</v>
      </c>
      <c r="I39" s="13"/>
      <c r="J39" s="13"/>
      <c r="K39" s="13"/>
      <c r="L39" s="13"/>
      <c r="M39" s="13"/>
      <c r="N39" s="13"/>
      <c r="O39" s="13"/>
      <c r="P39" s="13"/>
      <c r="Q39" s="13"/>
      <c r="R39" s="13"/>
      <c r="S39" s="13"/>
      <c r="T39" s="13"/>
      <c r="U39" s="13"/>
      <c r="V39" s="13"/>
    </row>
    <row r="40" spans="2:22" s="184" customFormat="1" ht="15" customHeight="1">
      <c r="B40" s="413" t="s">
        <v>111</v>
      </c>
      <c r="C40" s="426" t="s">
        <v>325</v>
      </c>
      <c r="D40" s="427"/>
      <c r="E40" s="428"/>
      <c r="F40" s="15" t="s">
        <v>113</v>
      </c>
      <c r="G40" s="288"/>
      <c r="I40" s="13"/>
      <c r="J40" s="13"/>
      <c r="K40" s="13"/>
      <c r="L40" s="13"/>
      <c r="M40" s="13"/>
      <c r="N40" s="13"/>
      <c r="O40" s="13"/>
      <c r="P40" s="13"/>
      <c r="Q40" s="13"/>
      <c r="R40" s="13"/>
      <c r="S40" s="13"/>
      <c r="T40" s="13"/>
      <c r="U40" s="13"/>
      <c r="V40" s="13"/>
    </row>
    <row r="41" spans="2:7" s="13" customFormat="1" ht="15" customHeight="1">
      <c r="B41" s="414"/>
      <c r="C41" s="423" t="s">
        <v>112</v>
      </c>
      <c r="D41" s="470"/>
      <c r="E41" s="471"/>
      <c r="F41" s="15" t="s">
        <v>113</v>
      </c>
      <c r="G41" s="289"/>
    </row>
    <row r="42" spans="2:7" s="13" customFormat="1" ht="15" customHeight="1">
      <c r="B42" s="414"/>
      <c r="C42" s="396" t="s">
        <v>114</v>
      </c>
      <c r="D42" s="397"/>
      <c r="E42" s="398"/>
      <c r="F42" s="15" t="s">
        <v>113</v>
      </c>
      <c r="G42" s="289"/>
    </row>
    <row r="43" spans="2:7" s="13" customFormat="1" ht="15" customHeight="1">
      <c r="B43" s="414"/>
      <c r="C43" s="396" t="s">
        <v>115</v>
      </c>
      <c r="D43" s="397"/>
      <c r="E43" s="398"/>
      <c r="F43" s="15" t="s">
        <v>113</v>
      </c>
      <c r="G43" s="289"/>
    </row>
    <row r="44" spans="2:7" s="13" customFormat="1" ht="15" customHeight="1">
      <c r="B44" s="414"/>
      <c r="C44" s="396" t="s">
        <v>116</v>
      </c>
      <c r="D44" s="397"/>
      <c r="E44" s="398"/>
      <c r="F44" s="15" t="s">
        <v>113</v>
      </c>
      <c r="G44" s="289"/>
    </row>
    <row r="45" spans="2:7" s="13" customFormat="1" ht="15" customHeight="1">
      <c r="B45" s="415"/>
      <c r="C45" s="438" t="s">
        <v>117</v>
      </c>
      <c r="D45" s="439"/>
      <c r="E45" s="440"/>
      <c r="F45" s="15" t="s">
        <v>113</v>
      </c>
      <c r="G45" s="289"/>
    </row>
    <row r="46" spans="2:7" s="13" customFormat="1" ht="17.25" customHeight="1">
      <c r="B46" s="444" t="s">
        <v>466</v>
      </c>
      <c r="C46" s="423" t="s">
        <v>326</v>
      </c>
      <c r="D46" s="424"/>
      <c r="E46" s="425"/>
      <c r="F46" s="15" t="s">
        <v>113</v>
      </c>
      <c r="G46" s="289"/>
    </row>
    <row r="47" spans="2:7" s="13" customFormat="1" ht="15" customHeight="1">
      <c r="B47" s="444"/>
      <c r="C47" s="472" t="s">
        <v>327</v>
      </c>
      <c r="D47" s="473"/>
      <c r="E47" s="474"/>
      <c r="F47" s="15" t="s">
        <v>113</v>
      </c>
      <c r="G47" s="289"/>
    </row>
    <row r="48" spans="2:7" s="13" customFormat="1" ht="15" customHeight="1">
      <c r="B48" s="444"/>
      <c r="C48" s="423" t="s">
        <v>118</v>
      </c>
      <c r="D48" s="424"/>
      <c r="E48" s="425"/>
      <c r="F48" s="15" t="s">
        <v>113</v>
      </c>
      <c r="G48" s="289"/>
    </row>
    <row r="49" spans="2:7" s="13" customFormat="1" ht="15" customHeight="1">
      <c r="B49" s="444"/>
      <c r="C49" s="438" t="s">
        <v>117</v>
      </c>
      <c r="D49" s="439"/>
      <c r="E49" s="440"/>
      <c r="F49" s="15" t="s">
        <v>113</v>
      </c>
      <c r="G49" s="289"/>
    </row>
    <row r="50" spans="2:7" s="13" customFormat="1" ht="15" customHeight="1">
      <c r="B50" s="430" t="s">
        <v>479</v>
      </c>
      <c r="C50" s="433" t="s">
        <v>3</v>
      </c>
      <c r="D50" s="434"/>
      <c r="E50" s="434"/>
      <c r="F50" s="185"/>
      <c r="G50" s="289"/>
    </row>
    <row r="51" spans="2:7" s="13" customFormat="1" ht="15" customHeight="1">
      <c r="B51" s="431"/>
      <c r="C51" s="433" t="s">
        <v>3</v>
      </c>
      <c r="D51" s="434"/>
      <c r="E51" s="434"/>
      <c r="F51" s="185"/>
      <c r="G51" s="289"/>
    </row>
    <row r="52" spans="2:7" s="13" customFormat="1" ht="15" customHeight="1">
      <c r="B52" s="432"/>
      <c r="C52" s="433" t="s">
        <v>3</v>
      </c>
      <c r="D52" s="434"/>
      <c r="E52" s="434"/>
      <c r="F52" s="185"/>
      <c r="G52" s="289"/>
    </row>
    <row r="53" spans="2:7" s="19" customFormat="1" ht="15" customHeight="1">
      <c r="B53" s="467" t="s">
        <v>119</v>
      </c>
      <c r="C53" s="467"/>
      <c r="D53" s="467"/>
      <c r="E53" s="467"/>
      <c r="F53" s="467"/>
      <c r="G53" s="467"/>
    </row>
    <row r="54" spans="2:7" s="13" customFormat="1" ht="15" customHeight="1">
      <c r="B54" s="468" t="s">
        <v>120</v>
      </c>
      <c r="C54" s="468"/>
      <c r="D54" s="468"/>
      <c r="E54" s="468"/>
      <c r="F54" s="468"/>
      <c r="G54" s="468"/>
    </row>
    <row r="55" spans="2:7" s="13" customFormat="1" ht="15" customHeight="1">
      <c r="B55" s="465" t="s">
        <v>480</v>
      </c>
      <c r="C55" s="466"/>
      <c r="D55" s="466"/>
      <c r="E55" s="466"/>
      <c r="F55" s="466"/>
      <c r="G55" s="466"/>
    </row>
    <row r="56" spans="2:7" s="19" customFormat="1" ht="15" customHeight="1">
      <c r="B56" s="20"/>
      <c r="C56" s="469"/>
      <c r="D56" s="469"/>
      <c r="E56" s="469"/>
      <c r="F56" s="21"/>
      <c r="G56" s="21"/>
    </row>
    <row r="57" ht="15" customHeight="1"/>
    <row r="58" spans="2:7" ht="15" customHeight="1">
      <c r="B58" s="421" t="s">
        <v>122</v>
      </c>
      <c r="C58" s="422"/>
      <c r="D58" s="422"/>
      <c r="E58" s="422"/>
      <c r="F58" s="422"/>
      <c r="G58" s="412"/>
    </row>
    <row r="59" spans="2:7" s="13" customFormat="1" ht="15" customHeight="1">
      <c r="B59" s="12" t="s">
        <v>94</v>
      </c>
      <c r="C59" s="441" t="s">
        <v>94</v>
      </c>
      <c r="D59" s="442"/>
      <c r="E59" s="443"/>
      <c r="F59" s="461" t="s">
        <v>123</v>
      </c>
      <c r="G59" s="461"/>
    </row>
    <row r="60" spans="2:7" s="13" customFormat="1" ht="19.5" customHeight="1">
      <c r="B60" s="430" t="s">
        <v>124</v>
      </c>
      <c r="C60" s="460" t="s">
        <v>125</v>
      </c>
      <c r="D60" s="452"/>
      <c r="E60" s="453"/>
      <c r="F60" s="455" t="s">
        <v>126</v>
      </c>
      <c r="G60" s="455"/>
    </row>
    <row r="61" spans="2:7" s="13" customFormat="1" ht="18.75" customHeight="1">
      <c r="B61" s="431"/>
      <c r="C61" s="426" t="s">
        <v>127</v>
      </c>
      <c r="D61" s="397"/>
      <c r="E61" s="398"/>
      <c r="F61" s="450"/>
      <c r="G61" s="450"/>
    </row>
    <row r="62" spans="2:13" ht="18" customHeight="1">
      <c r="B62" s="432"/>
      <c r="C62" s="451" t="s">
        <v>128</v>
      </c>
      <c r="D62" s="452"/>
      <c r="E62" s="453"/>
      <c r="F62" s="450"/>
      <c r="G62" s="450"/>
      <c r="I62" s="19"/>
      <c r="J62" s="19"/>
      <c r="K62" s="19"/>
      <c r="L62" s="19"/>
      <c r="M62" s="19"/>
    </row>
    <row r="63" spans="2:13" ht="12.75" customHeight="1">
      <c r="B63" s="399" t="s">
        <v>371</v>
      </c>
      <c r="C63" s="399"/>
      <c r="D63" s="399"/>
      <c r="E63" s="399"/>
      <c r="F63" s="399"/>
      <c r="G63" s="399"/>
      <c r="I63" s="19"/>
      <c r="J63" s="19"/>
      <c r="K63" s="19"/>
      <c r="L63" s="19"/>
      <c r="M63" s="19"/>
    </row>
    <row r="64" spans="2:7" ht="12.75">
      <c r="B64" s="429"/>
      <c r="C64" s="429"/>
      <c r="D64" s="429"/>
      <c r="E64" s="429"/>
      <c r="F64" s="429"/>
      <c r="G64" s="429"/>
    </row>
    <row r="65" spans="2:7" ht="12.75">
      <c r="B65" s="429"/>
      <c r="C65" s="429"/>
      <c r="D65" s="429"/>
      <c r="E65" s="429"/>
      <c r="F65" s="429"/>
      <c r="G65" s="429"/>
    </row>
    <row r="66" spans="1:255" s="24" customFormat="1" ht="12.75">
      <c r="A66" s="1"/>
      <c r="B66" s="2"/>
      <c r="C66" s="2"/>
      <c r="D66" s="2"/>
      <c r="E66" s="2"/>
      <c r="F66" s="3"/>
      <c r="G66" s="3"/>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row>
    <row r="67" spans="1:255" s="24" customFormat="1" ht="15" customHeight="1">
      <c r="A67" s="1"/>
      <c r="B67" s="421" t="s">
        <v>129</v>
      </c>
      <c r="C67" s="422"/>
      <c r="D67" s="422"/>
      <c r="E67" s="422"/>
      <c r="F67" s="422"/>
      <c r="G67" s="412"/>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row>
    <row r="68" spans="1:255" s="19" customFormat="1" ht="15" customHeight="1">
      <c r="A68" s="13"/>
      <c r="B68" s="256" t="s">
        <v>94</v>
      </c>
      <c r="C68" s="257"/>
      <c r="D68" s="257"/>
      <c r="E68" s="252"/>
      <c r="F68" s="12" t="s">
        <v>95</v>
      </c>
      <c r="G68" s="12" t="s">
        <v>96</v>
      </c>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c r="IP68" s="13"/>
      <c r="IQ68" s="13"/>
      <c r="IR68" s="13"/>
      <c r="IS68" s="13"/>
      <c r="IT68" s="13"/>
      <c r="IU68" s="13"/>
    </row>
    <row r="69" spans="1:255" s="19" customFormat="1" ht="15" customHeight="1">
      <c r="A69" s="25"/>
      <c r="B69" s="459" t="s">
        <v>130</v>
      </c>
      <c r="C69" s="463" t="s">
        <v>131</v>
      </c>
      <c r="D69" s="464"/>
      <c r="E69" s="14" t="s">
        <v>132</v>
      </c>
      <c r="F69" s="15" t="s">
        <v>234</v>
      </c>
      <c r="G69" s="222"/>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row>
    <row r="70" spans="1:255" s="19" customFormat="1" ht="15" customHeight="1">
      <c r="A70" s="25"/>
      <c r="B70" s="459"/>
      <c r="C70" s="464"/>
      <c r="D70" s="464"/>
      <c r="E70" s="14" t="s">
        <v>133</v>
      </c>
      <c r="F70" s="15" t="s">
        <v>234</v>
      </c>
      <c r="G70" s="185"/>
      <c r="EG70" s="25"/>
      <c r="EH70" s="25"/>
      <c r="EI70" s="25"/>
      <c r="EJ70" s="25"/>
      <c r="EK70" s="25"/>
      <c r="EL70" s="25"/>
      <c r="EM70" s="25"/>
      <c r="EN70" s="25"/>
      <c r="EO70" s="25"/>
      <c r="EP70" s="25"/>
      <c r="EQ70" s="25"/>
      <c r="ER70" s="25"/>
      <c r="ES70" s="25"/>
      <c r="ET70" s="25"/>
      <c r="EU70" s="25"/>
      <c r="EV70" s="25"/>
      <c r="EW70" s="25"/>
      <c r="EX70" s="25"/>
      <c r="EY70" s="25"/>
      <c r="EZ70" s="25"/>
      <c r="FA70" s="25"/>
      <c r="FB70" s="25"/>
      <c r="FC70" s="25"/>
      <c r="FD70" s="25"/>
      <c r="FE70" s="25"/>
      <c r="FF70" s="25"/>
      <c r="FG70" s="25"/>
      <c r="FH70" s="25"/>
      <c r="FI70" s="25"/>
      <c r="FJ70" s="25"/>
      <c r="FK70" s="25"/>
      <c r="FL70" s="25"/>
      <c r="FM70" s="25"/>
      <c r="FN70" s="25"/>
      <c r="FO70" s="25"/>
      <c r="FP70" s="25"/>
      <c r="FQ70" s="25"/>
      <c r="FR70" s="25"/>
      <c r="FS70" s="25"/>
      <c r="FT70" s="25"/>
      <c r="FU70" s="25"/>
      <c r="FV70" s="25"/>
      <c r="FW70" s="25"/>
      <c r="FX70" s="25"/>
      <c r="FY70" s="25"/>
      <c r="FZ70" s="25"/>
      <c r="GA70" s="25"/>
      <c r="GB70" s="25"/>
      <c r="GC70" s="25"/>
      <c r="GD70" s="25"/>
      <c r="GE70" s="25"/>
      <c r="GF70" s="25"/>
      <c r="GG70" s="25"/>
      <c r="GH70" s="25"/>
      <c r="GI70" s="25"/>
      <c r="GJ70" s="25"/>
      <c r="GK70" s="25"/>
      <c r="GL70" s="25"/>
      <c r="GM70" s="25"/>
      <c r="GN70" s="25"/>
      <c r="GO70" s="25"/>
      <c r="GP70" s="25"/>
      <c r="GQ70" s="25"/>
      <c r="GR70" s="25"/>
      <c r="GS70" s="25"/>
      <c r="GT70" s="25"/>
      <c r="GU70" s="25"/>
      <c r="GV70" s="25"/>
      <c r="GW70" s="25"/>
      <c r="GX70" s="25"/>
      <c r="GY70" s="25"/>
      <c r="GZ70" s="25"/>
      <c r="HA70" s="25"/>
      <c r="HB70" s="25"/>
      <c r="HC70" s="25"/>
      <c r="HD70" s="25"/>
      <c r="HE70" s="25"/>
      <c r="HF70" s="25"/>
      <c r="HG70" s="25"/>
      <c r="HH70" s="25"/>
      <c r="HI70" s="25"/>
      <c r="HJ70" s="25"/>
      <c r="HK70" s="25"/>
      <c r="HL70" s="25"/>
      <c r="HM70" s="25"/>
      <c r="HN70" s="25"/>
      <c r="HO70" s="25"/>
      <c r="HP70" s="25"/>
      <c r="HQ70" s="25"/>
      <c r="HR70" s="25"/>
      <c r="HS70" s="25"/>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25"/>
    </row>
    <row r="71" spans="1:255" s="19" customFormat="1" ht="15" customHeight="1">
      <c r="A71" s="25"/>
      <c r="B71" s="459"/>
      <c r="C71" s="464" t="s">
        <v>134</v>
      </c>
      <c r="D71" s="464"/>
      <c r="E71" s="14" t="s">
        <v>132</v>
      </c>
      <c r="F71" s="15" t="s">
        <v>234</v>
      </c>
      <c r="G71" s="185"/>
      <c r="EG71" s="25"/>
      <c r="EH71" s="25"/>
      <c r="EI71" s="25"/>
      <c r="EJ71" s="25"/>
      <c r="EK71" s="25"/>
      <c r="EL71" s="25"/>
      <c r="EM71" s="25"/>
      <c r="EN71" s="25"/>
      <c r="EO71" s="25"/>
      <c r="EP71" s="25"/>
      <c r="EQ71" s="25"/>
      <c r="ER71" s="25"/>
      <c r="ES71" s="25"/>
      <c r="ET71" s="25"/>
      <c r="EU71" s="25"/>
      <c r="EV71" s="25"/>
      <c r="EW71" s="25"/>
      <c r="EX71" s="25"/>
      <c r="EY71" s="25"/>
      <c r="EZ71" s="25"/>
      <c r="FA71" s="25"/>
      <c r="FB71" s="25"/>
      <c r="FC71" s="25"/>
      <c r="FD71" s="25"/>
      <c r="FE71" s="25"/>
      <c r="FF71" s="25"/>
      <c r="FG71" s="25"/>
      <c r="FH71" s="25"/>
      <c r="FI71" s="25"/>
      <c r="FJ71" s="25"/>
      <c r="FK71" s="25"/>
      <c r="FL71" s="25"/>
      <c r="FM71" s="25"/>
      <c r="FN71" s="25"/>
      <c r="FO71" s="25"/>
      <c r="FP71" s="25"/>
      <c r="FQ71" s="25"/>
      <c r="FR71" s="25"/>
      <c r="FS71" s="25"/>
      <c r="FT71" s="25"/>
      <c r="FU71" s="25"/>
      <c r="FV71" s="25"/>
      <c r="FW71" s="25"/>
      <c r="FX71" s="25"/>
      <c r="FY71" s="25"/>
      <c r="FZ71" s="25"/>
      <c r="GA71" s="25"/>
      <c r="GB71" s="25"/>
      <c r="GC71" s="25"/>
      <c r="GD71" s="25"/>
      <c r="GE71" s="25"/>
      <c r="GF71" s="25"/>
      <c r="GG71" s="25"/>
      <c r="GH71" s="25"/>
      <c r="GI71" s="25"/>
      <c r="GJ71" s="25"/>
      <c r="GK71" s="25"/>
      <c r="GL71" s="25"/>
      <c r="GM71" s="25"/>
      <c r="GN71" s="25"/>
      <c r="GO71" s="25"/>
      <c r="GP71" s="25"/>
      <c r="GQ71" s="25"/>
      <c r="GR71" s="25"/>
      <c r="GS71" s="25"/>
      <c r="GT71" s="25"/>
      <c r="GU71" s="25"/>
      <c r="GV71" s="25"/>
      <c r="GW71" s="25"/>
      <c r="GX71" s="25"/>
      <c r="GY71" s="25"/>
      <c r="GZ71" s="25"/>
      <c r="HA71" s="25"/>
      <c r="HB71" s="25"/>
      <c r="HC71" s="25"/>
      <c r="HD71" s="25"/>
      <c r="HE71" s="25"/>
      <c r="HF71" s="25"/>
      <c r="HG71" s="25"/>
      <c r="HH71" s="25"/>
      <c r="HI71" s="25"/>
      <c r="HJ71" s="25"/>
      <c r="HK71" s="25"/>
      <c r="HL71" s="25"/>
      <c r="HM71" s="25"/>
      <c r="HN71" s="25"/>
      <c r="HO71" s="25"/>
      <c r="HP71" s="25"/>
      <c r="HQ71" s="25"/>
      <c r="HR71" s="25"/>
      <c r="HS71" s="25"/>
      <c r="HT71" s="25"/>
      <c r="HU71" s="25"/>
      <c r="HV71" s="25"/>
      <c r="HW71" s="25"/>
      <c r="HX71" s="25"/>
      <c r="HY71" s="25"/>
      <c r="HZ71" s="25"/>
      <c r="IA71" s="25"/>
      <c r="IB71" s="25"/>
      <c r="IC71" s="25"/>
      <c r="ID71" s="25"/>
      <c r="IE71" s="25"/>
      <c r="IF71" s="25"/>
      <c r="IG71" s="25"/>
      <c r="IH71" s="25"/>
      <c r="II71" s="25"/>
      <c r="IJ71" s="25"/>
      <c r="IK71" s="25"/>
      <c r="IL71" s="25"/>
      <c r="IM71" s="25"/>
      <c r="IN71" s="25"/>
      <c r="IO71" s="25"/>
      <c r="IP71" s="25"/>
      <c r="IQ71" s="25"/>
      <c r="IR71" s="25"/>
      <c r="IS71" s="25"/>
      <c r="IT71" s="25"/>
      <c r="IU71" s="25"/>
    </row>
    <row r="72" spans="1:255" s="19" customFormat="1" ht="15" customHeight="1">
      <c r="A72" s="25"/>
      <c r="B72" s="459"/>
      <c r="C72" s="464"/>
      <c r="D72" s="464"/>
      <c r="E72" s="14" t="s">
        <v>133</v>
      </c>
      <c r="F72" s="15" t="s">
        <v>234</v>
      </c>
      <c r="G72" s="185"/>
      <c r="J72" s="24"/>
      <c r="K72" s="24"/>
      <c r="EG72" s="25"/>
      <c r="EH72" s="25"/>
      <c r="EI72" s="25"/>
      <c r="EJ72" s="25"/>
      <c r="EK72" s="25"/>
      <c r="EL72" s="25"/>
      <c r="EM72" s="25"/>
      <c r="EN72" s="25"/>
      <c r="EO72" s="25"/>
      <c r="EP72" s="25"/>
      <c r="EQ72" s="25"/>
      <c r="ER72" s="25"/>
      <c r="ES72" s="25"/>
      <c r="ET72" s="25"/>
      <c r="EU72" s="25"/>
      <c r="EV72" s="25"/>
      <c r="EW72" s="25"/>
      <c r="EX72" s="25"/>
      <c r="EY72" s="25"/>
      <c r="EZ72" s="25"/>
      <c r="FA72" s="25"/>
      <c r="FB72" s="25"/>
      <c r="FC72" s="25"/>
      <c r="FD72" s="25"/>
      <c r="FE72" s="25"/>
      <c r="FF72" s="25"/>
      <c r="FG72" s="25"/>
      <c r="FH72" s="25"/>
      <c r="FI72" s="25"/>
      <c r="FJ72" s="25"/>
      <c r="FK72" s="25"/>
      <c r="FL72" s="25"/>
      <c r="FM72" s="25"/>
      <c r="FN72" s="25"/>
      <c r="FO72" s="25"/>
      <c r="FP72" s="25"/>
      <c r="FQ72" s="25"/>
      <c r="FR72" s="25"/>
      <c r="FS72" s="25"/>
      <c r="FT72" s="25"/>
      <c r="FU72" s="25"/>
      <c r="FV72" s="25"/>
      <c r="FW72" s="25"/>
      <c r="FX72" s="25"/>
      <c r="FY72" s="25"/>
      <c r="FZ72" s="25"/>
      <c r="GA72" s="25"/>
      <c r="GB72" s="25"/>
      <c r="GC72" s="25"/>
      <c r="GD72" s="25"/>
      <c r="GE72" s="25"/>
      <c r="GF72" s="25"/>
      <c r="GG72" s="25"/>
      <c r="GH72" s="25"/>
      <c r="GI72" s="25"/>
      <c r="GJ72" s="25"/>
      <c r="GK72" s="25"/>
      <c r="GL72" s="25"/>
      <c r="GM72" s="25"/>
      <c r="GN72" s="25"/>
      <c r="GO72" s="25"/>
      <c r="GP72" s="25"/>
      <c r="GQ72" s="25"/>
      <c r="GR72" s="25"/>
      <c r="GS72" s="25"/>
      <c r="GT72" s="25"/>
      <c r="GU72" s="25"/>
      <c r="GV72" s="25"/>
      <c r="GW72" s="25"/>
      <c r="GX72" s="25"/>
      <c r="GY72" s="25"/>
      <c r="GZ72" s="25"/>
      <c r="HA72" s="25"/>
      <c r="HB72" s="25"/>
      <c r="HC72" s="25"/>
      <c r="HD72" s="25"/>
      <c r="HE72" s="25"/>
      <c r="HF72" s="25"/>
      <c r="HG72" s="25"/>
      <c r="HH72" s="25"/>
      <c r="HI72" s="25"/>
      <c r="HJ72" s="25"/>
      <c r="HK72" s="25"/>
      <c r="HL72" s="25"/>
      <c r="HM72" s="25"/>
      <c r="HN72" s="25"/>
      <c r="HO72" s="25"/>
      <c r="HP72" s="25"/>
      <c r="HQ72" s="25"/>
      <c r="HR72" s="25"/>
      <c r="HS72" s="25"/>
      <c r="HT72" s="25"/>
      <c r="HU72" s="25"/>
      <c r="HV72" s="25"/>
      <c r="HW72" s="25"/>
      <c r="HX72" s="25"/>
      <c r="HY72" s="25"/>
      <c r="HZ72" s="25"/>
      <c r="IA72" s="25"/>
      <c r="IB72" s="25"/>
      <c r="IC72" s="25"/>
      <c r="ID72" s="25"/>
      <c r="IE72" s="25"/>
      <c r="IF72" s="25"/>
      <c r="IG72" s="25"/>
      <c r="IH72" s="25"/>
      <c r="II72" s="25"/>
      <c r="IJ72" s="25"/>
      <c r="IK72" s="25"/>
      <c r="IL72" s="25"/>
      <c r="IM72" s="25"/>
      <c r="IN72" s="25"/>
      <c r="IO72" s="25"/>
      <c r="IP72" s="25"/>
      <c r="IQ72" s="25"/>
      <c r="IR72" s="25"/>
      <c r="IS72" s="25"/>
      <c r="IT72" s="25"/>
      <c r="IU72" s="25"/>
    </row>
    <row r="73" spans="1:255" s="19" customFormat="1" ht="15" customHeight="1">
      <c r="A73" s="25"/>
      <c r="B73" s="459"/>
      <c r="C73" s="445" t="s">
        <v>135</v>
      </c>
      <c r="D73" s="305" t="s">
        <v>136</v>
      </c>
      <c r="E73" s="225"/>
      <c r="F73" s="185"/>
      <c r="G73" s="185"/>
      <c r="J73" s="24"/>
      <c r="K73" s="24"/>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row>
    <row r="74" spans="1:255" s="19" customFormat="1" ht="16.5" customHeight="1">
      <c r="A74" s="25"/>
      <c r="B74" s="459"/>
      <c r="C74" s="445"/>
      <c r="D74" s="306" t="s">
        <v>136</v>
      </c>
      <c r="E74" s="225"/>
      <c r="F74" s="185"/>
      <c r="G74" s="185"/>
      <c r="J74" s="24"/>
      <c r="K74" s="24"/>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row>
    <row r="75" spans="1:255" s="24" customFormat="1" ht="45.75" customHeight="1">
      <c r="A75" s="1"/>
      <c r="B75" s="459"/>
      <c r="C75" s="462" t="s">
        <v>137</v>
      </c>
      <c r="D75" s="462"/>
      <c r="E75" s="400" t="s">
        <v>138</v>
      </c>
      <c r="F75" s="393"/>
      <c r="G75" s="449"/>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row>
    <row r="76" spans="1:255" s="24" customFormat="1" ht="12.75" customHeight="1">
      <c r="A76" s="1"/>
      <c r="B76" s="456" t="s">
        <v>139</v>
      </c>
      <c r="C76" s="457"/>
      <c r="D76" s="457"/>
      <c r="E76" s="457"/>
      <c r="F76" s="457"/>
      <c r="G76" s="457"/>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row>
    <row r="77" spans="1:255" s="24" customFormat="1" ht="13.5" customHeight="1">
      <c r="A77" s="1"/>
      <c r="B77" s="458"/>
      <c r="C77" s="458"/>
      <c r="D77" s="458"/>
      <c r="E77" s="458"/>
      <c r="F77" s="458"/>
      <c r="G77" s="458"/>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row>
    <row r="78" spans="1:255" s="24" customFormat="1" ht="13.5" customHeight="1">
      <c r="A78" s="1"/>
      <c r="B78" s="458"/>
      <c r="C78" s="458"/>
      <c r="D78" s="458"/>
      <c r="E78" s="458"/>
      <c r="F78" s="458"/>
      <c r="G78" s="458"/>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row>
    <row r="79" spans="1:255" s="24" customFormat="1" ht="15" customHeight="1">
      <c r="A79" s="1"/>
      <c r="B79" s="2"/>
      <c r="C79" s="2"/>
      <c r="D79" s="2"/>
      <c r="E79" s="2"/>
      <c r="F79" s="3"/>
      <c r="G79" s="3"/>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row>
    <row r="80" spans="1:255" s="24" customFormat="1" ht="15" customHeight="1">
      <c r="A80" s="1"/>
      <c r="B80" s="421" t="s">
        <v>140</v>
      </c>
      <c r="C80" s="422"/>
      <c r="D80" s="422"/>
      <c r="E80" s="422"/>
      <c r="F80" s="422"/>
      <c r="G80" s="412"/>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row>
    <row r="81" spans="1:255" s="19" customFormat="1" ht="12.75" customHeight="1">
      <c r="A81" s="13"/>
      <c r="B81" s="256" t="s">
        <v>94</v>
      </c>
      <c r="C81" s="257"/>
      <c r="D81" s="257"/>
      <c r="E81" s="252"/>
      <c r="F81" s="461" t="s">
        <v>121</v>
      </c>
      <c r="G81" s="461"/>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c r="HS81" s="13"/>
      <c r="HT81" s="13"/>
      <c r="HU81" s="13"/>
      <c r="HV81" s="13"/>
      <c r="HW81" s="13"/>
      <c r="HX81" s="13"/>
      <c r="HY81" s="13"/>
      <c r="HZ81" s="13"/>
      <c r="IA81" s="13"/>
      <c r="IB81" s="13"/>
      <c r="IC81" s="13"/>
      <c r="ID81" s="13"/>
      <c r="IE81" s="13"/>
      <c r="IF81" s="13"/>
      <c r="IG81" s="13"/>
      <c r="IH81" s="13"/>
      <c r="II81" s="13"/>
      <c r="IJ81" s="13"/>
      <c r="IK81" s="13"/>
      <c r="IL81" s="13"/>
      <c r="IM81" s="13"/>
      <c r="IN81" s="13"/>
      <c r="IO81" s="13"/>
      <c r="IP81" s="13"/>
      <c r="IQ81" s="13"/>
      <c r="IR81" s="13"/>
      <c r="IS81" s="13"/>
      <c r="IT81" s="13"/>
      <c r="IU81" s="13"/>
    </row>
    <row r="82" spans="1:255" s="19" customFormat="1" ht="12.75" customHeight="1">
      <c r="A82" s="13"/>
      <c r="B82" s="444" t="s">
        <v>141</v>
      </c>
      <c r="C82" s="460" t="s">
        <v>142</v>
      </c>
      <c r="D82" s="452"/>
      <c r="E82" s="453"/>
      <c r="F82" s="454" t="s">
        <v>4</v>
      </c>
      <c r="G82" s="455"/>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c r="HS82" s="13"/>
      <c r="HT82" s="13"/>
      <c r="HU82" s="13"/>
      <c r="HV82" s="13"/>
      <c r="HW82" s="13"/>
      <c r="HX82" s="13"/>
      <c r="HY82" s="13"/>
      <c r="HZ82" s="13"/>
      <c r="IA82" s="13"/>
      <c r="IB82" s="13"/>
      <c r="IC82" s="13"/>
      <c r="ID82" s="13"/>
      <c r="IE82" s="13"/>
      <c r="IF82" s="13"/>
      <c r="IG82" s="13"/>
      <c r="IH82" s="13"/>
      <c r="II82" s="13"/>
      <c r="IJ82" s="13"/>
      <c r="IK82" s="13"/>
      <c r="IL82" s="13"/>
      <c r="IM82" s="13"/>
      <c r="IN82" s="13"/>
      <c r="IO82" s="13"/>
      <c r="IP82" s="13"/>
      <c r="IQ82" s="13"/>
      <c r="IR82" s="13"/>
      <c r="IS82" s="13"/>
      <c r="IT82" s="13"/>
      <c r="IU82" s="13"/>
    </row>
    <row r="83" spans="1:255" s="19" customFormat="1" ht="12.75" customHeight="1">
      <c r="A83" s="13"/>
      <c r="B83" s="444"/>
      <c r="C83" s="396" t="s">
        <v>143</v>
      </c>
      <c r="D83" s="397"/>
      <c r="E83" s="398"/>
      <c r="F83" s="454" t="s">
        <v>4</v>
      </c>
      <c r="G83" s="455"/>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c r="IH83" s="13"/>
      <c r="II83" s="13"/>
      <c r="IJ83" s="13"/>
      <c r="IK83" s="13"/>
      <c r="IL83" s="13"/>
      <c r="IM83" s="13"/>
      <c r="IN83" s="13"/>
      <c r="IO83" s="13"/>
      <c r="IP83" s="13"/>
      <c r="IQ83" s="13"/>
      <c r="IR83" s="13"/>
      <c r="IS83" s="13"/>
      <c r="IT83" s="13"/>
      <c r="IU83" s="13"/>
    </row>
    <row r="84" spans="2:7" s="13" customFormat="1" ht="12.75" customHeight="1">
      <c r="B84" s="444"/>
      <c r="C84" s="396" t="s">
        <v>144</v>
      </c>
      <c r="D84" s="397"/>
      <c r="E84" s="398"/>
      <c r="F84" s="454" t="s">
        <v>4</v>
      </c>
      <c r="G84" s="455"/>
    </row>
    <row r="85" spans="2:7" ht="12.75" customHeight="1">
      <c r="B85" s="444"/>
      <c r="C85" s="460" t="s">
        <v>145</v>
      </c>
      <c r="D85" s="452"/>
      <c r="E85" s="453"/>
      <c r="F85" s="454" t="s">
        <v>4</v>
      </c>
      <c r="G85" s="455"/>
    </row>
    <row r="86" spans="2:7" ht="12.75">
      <c r="B86" s="22"/>
      <c r="C86" s="22"/>
      <c r="D86" s="22"/>
      <c r="E86" s="22"/>
      <c r="F86" s="23"/>
      <c r="G86" s="23"/>
    </row>
    <row r="87" spans="2:7" ht="12.75" customHeight="1">
      <c r="B87" s="22"/>
      <c r="C87" s="22"/>
      <c r="D87" s="22"/>
      <c r="E87" s="22"/>
      <c r="F87" s="23"/>
      <c r="G87" s="23"/>
    </row>
    <row r="88" ht="25.5" customHeight="1"/>
    <row r="89" spans="2:5" ht="12.75">
      <c r="B89" s="258"/>
      <c r="C89" s="258"/>
      <c r="D89" s="258"/>
      <c r="E89" s="258"/>
    </row>
  </sheetData>
  <sheetProtection selectLockedCells="1" selectUnlockedCells="1"/>
  <mergeCells count="81">
    <mergeCell ref="B35:G35"/>
    <mergeCell ref="C42:E42"/>
    <mergeCell ref="E3:G3"/>
    <mergeCell ref="F60:G60"/>
    <mergeCell ref="B24:G24"/>
    <mergeCell ref="B58:G58"/>
    <mergeCell ref="C33:E33"/>
    <mergeCell ref="F33:G33"/>
    <mergeCell ref="C34:E34"/>
    <mergeCell ref="C31:E31"/>
    <mergeCell ref="C59:E59"/>
    <mergeCell ref="F59:G59"/>
    <mergeCell ref="C43:E43"/>
    <mergeCell ref="D15:E15"/>
    <mergeCell ref="D17:E17"/>
    <mergeCell ref="C56:E56"/>
    <mergeCell ref="C41:E41"/>
    <mergeCell ref="C47:E47"/>
    <mergeCell ref="C48:E48"/>
    <mergeCell ref="D21:F21"/>
    <mergeCell ref="B55:G55"/>
    <mergeCell ref="C49:E49"/>
    <mergeCell ref="B46:B49"/>
    <mergeCell ref="C50:E50"/>
    <mergeCell ref="B53:G53"/>
    <mergeCell ref="B54:G54"/>
    <mergeCell ref="C60:E60"/>
    <mergeCell ref="F81:G81"/>
    <mergeCell ref="F82:G82"/>
    <mergeCell ref="B67:G67"/>
    <mergeCell ref="C75:D75"/>
    <mergeCell ref="C73:C74"/>
    <mergeCell ref="C69:D70"/>
    <mergeCell ref="C71:D72"/>
    <mergeCell ref="C61:E61"/>
    <mergeCell ref="C83:E83"/>
    <mergeCell ref="F83:G83"/>
    <mergeCell ref="B76:G78"/>
    <mergeCell ref="B69:B75"/>
    <mergeCell ref="B82:B85"/>
    <mergeCell ref="C82:E82"/>
    <mergeCell ref="C85:E85"/>
    <mergeCell ref="B80:G80"/>
    <mergeCell ref="F85:G85"/>
    <mergeCell ref="F84:G84"/>
    <mergeCell ref="H17:I17"/>
    <mergeCell ref="D16:E16"/>
    <mergeCell ref="C84:E84"/>
    <mergeCell ref="B63:G65"/>
    <mergeCell ref="B60:B62"/>
    <mergeCell ref="C44:E44"/>
    <mergeCell ref="E75:G75"/>
    <mergeCell ref="F61:G61"/>
    <mergeCell ref="C62:E62"/>
    <mergeCell ref="F62:G62"/>
    <mergeCell ref="B1:G1"/>
    <mergeCell ref="D14:E14"/>
    <mergeCell ref="D18:E18"/>
    <mergeCell ref="D19:E19"/>
    <mergeCell ref="D13:E13"/>
    <mergeCell ref="D9:E9"/>
    <mergeCell ref="B8:E8"/>
    <mergeCell ref="D10:E10"/>
    <mergeCell ref="D11:E11"/>
    <mergeCell ref="D12:E12"/>
    <mergeCell ref="C45:E45"/>
    <mergeCell ref="B36:G36"/>
    <mergeCell ref="C39:E39"/>
    <mergeCell ref="B50:B52"/>
    <mergeCell ref="C52:E52"/>
    <mergeCell ref="C51:E51"/>
    <mergeCell ref="C46:E46"/>
    <mergeCell ref="C40:E40"/>
    <mergeCell ref="B38:G38"/>
    <mergeCell ref="B40:B45"/>
    <mergeCell ref="B25:E25"/>
    <mergeCell ref="B26:B33"/>
    <mergeCell ref="C26:D27"/>
    <mergeCell ref="C30:E30"/>
    <mergeCell ref="C32:E32"/>
    <mergeCell ref="C28:D29"/>
  </mergeCells>
  <dataValidations count="3">
    <dataValidation errorStyle="warning" type="list" allowBlank="1" showInputMessage="1" showErrorMessage="1" promptTitle="Specificare tipo di parametro" prompt="Specificare se il valore indictao si riferisce alla massa del prodotto trattato in Kg/anno (1) o alla superficie del prodotto trattato normalizzata in mq/anno (2) " sqref="J19">
      <formula1>$K$13:$L$13</formula1>
    </dataValidation>
    <dataValidation type="list" allowBlank="1" showInputMessage="1" showErrorMessage="1" sqref="C21 B10:B19">
      <formula1>$F$8:$G$8</formula1>
    </dataValidation>
    <dataValidation type="list" allowBlank="1" showInputMessage="1" showErrorMessage="1" sqref="F3">
      <formula1>$C$10:$C$19</formula1>
    </dataValidation>
  </dataValidations>
  <printOptions horizontalCentered="1"/>
  <pageMargins left="0.4722222222222222" right="0.43333333333333335" top="0.31527777777777777" bottom="0.27569444444444446" header="0.5118055555555555" footer="0.5118055555555555"/>
  <pageSetup horizontalDpi="600" verticalDpi="600" orientation="portrait" paperSize="9" scale="45" r:id="rId1"/>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A1:R79"/>
  <sheetViews>
    <sheetView zoomScaleSheetLayoutView="100" workbookViewId="0" topLeftCell="A1">
      <selection activeCell="B1" sqref="B1:D1"/>
    </sheetView>
  </sheetViews>
  <sheetFormatPr defaultColWidth="9.140625" defaultRowHeight="12.75"/>
  <cols>
    <col min="1" max="1" width="3.28125" style="0" customWidth="1"/>
    <col min="2" max="2" width="13.28125" style="0" customWidth="1"/>
    <col min="3" max="3" width="12.140625" style="0" customWidth="1"/>
    <col min="4" max="4" width="15.57421875" style="0" customWidth="1"/>
    <col min="5" max="5" width="7.421875" style="0" customWidth="1"/>
    <col min="6" max="6" width="34.7109375" style="0" customWidth="1"/>
    <col min="7" max="8" width="10.140625" style="0" customWidth="1"/>
  </cols>
  <sheetData>
    <row r="1" spans="2:4" ht="20.25" customHeight="1">
      <c r="B1" s="507" t="s">
        <v>542</v>
      </c>
      <c r="C1" s="507"/>
      <c r="D1" s="507"/>
    </row>
    <row r="2" spans="2:7" ht="20.25">
      <c r="B2" s="26"/>
      <c r="C2" s="26"/>
      <c r="D2" s="26"/>
      <c r="F2" s="7" t="s">
        <v>92</v>
      </c>
      <c r="G2" s="353">
        <f>+'1. Lavorazione e dati generali'!C3</f>
        <v>0</v>
      </c>
    </row>
    <row r="3" spans="1:8" ht="12.75" customHeight="1">
      <c r="A3" s="27"/>
      <c r="B3" s="508" t="s">
        <v>146</v>
      </c>
      <c r="C3" s="508"/>
      <c r="D3" s="508"/>
      <c r="E3" s="28"/>
      <c r="F3" s="28"/>
      <c r="G3" s="28"/>
      <c r="H3" s="27"/>
    </row>
    <row r="4" spans="1:8" ht="12.75">
      <c r="A4" s="27"/>
      <c r="B4" s="29"/>
      <c r="C4" s="29"/>
      <c r="D4" s="29"/>
      <c r="E4" s="29"/>
      <c r="F4" s="29"/>
      <c r="G4" s="29"/>
      <c r="H4" s="27"/>
    </row>
    <row r="5" spans="2:8" ht="27.75" customHeight="1">
      <c r="B5" s="266"/>
      <c r="C5" s="266"/>
      <c r="D5" s="510" t="s">
        <v>94</v>
      </c>
      <c r="E5" s="510"/>
      <c r="F5" s="386" t="s">
        <v>518</v>
      </c>
      <c r="G5" s="30" t="s">
        <v>95</v>
      </c>
      <c r="H5" s="30" t="s">
        <v>96</v>
      </c>
    </row>
    <row r="6" spans="2:9" ht="12.75" customHeight="1">
      <c r="B6" s="492" t="s">
        <v>436</v>
      </c>
      <c r="C6" s="492"/>
      <c r="D6" s="511" t="s">
        <v>467</v>
      </c>
      <c r="E6" s="512"/>
      <c r="F6" s="356"/>
      <c r="G6" s="379" t="s">
        <v>234</v>
      </c>
      <c r="H6" s="187"/>
      <c r="I6" s="31"/>
    </row>
    <row r="7" spans="2:16" ht="12.75" customHeight="1">
      <c r="B7" s="492"/>
      <c r="C7" s="492"/>
      <c r="D7" s="493" t="s">
        <v>468</v>
      </c>
      <c r="E7" s="494"/>
      <c r="F7" s="356"/>
      <c r="G7" s="379" t="s">
        <v>234</v>
      </c>
      <c r="H7" s="187"/>
      <c r="I7" s="251"/>
      <c r="P7" s="259"/>
    </row>
    <row r="8" spans="2:16" ht="12.75" customHeight="1">
      <c r="B8" s="492"/>
      <c r="C8" s="492"/>
      <c r="D8" s="496" t="s">
        <v>532</v>
      </c>
      <c r="E8" s="497"/>
      <c r="F8" s="367"/>
      <c r="G8" s="379" t="s">
        <v>234</v>
      </c>
      <c r="H8" s="187"/>
      <c r="P8" s="259"/>
    </row>
    <row r="9" spans="2:16" ht="12.75" customHeight="1">
      <c r="B9" s="492"/>
      <c r="C9" s="492"/>
      <c r="D9" s="493" t="s">
        <v>469</v>
      </c>
      <c r="E9" s="494"/>
      <c r="F9" s="367"/>
      <c r="G9" s="379" t="s">
        <v>234</v>
      </c>
      <c r="H9" s="187"/>
      <c r="P9" s="259"/>
    </row>
    <row r="10" spans="2:16" ht="12.75" customHeight="1">
      <c r="B10" s="492"/>
      <c r="C10" s="492"/>
      <c r="D10" s="480" t="s">
        <v>483</v>
      </c>
      <c r="E10" s="480"/>
      <c r="F10" s="367"/>
      <c r="G10" s="380" t="s">
        <v>234</v>
      </c>
      <c r="H10" s="310"/>
      <c r="I10" s="251"/>
      <c r="P10" s="259"/>
    </row>
    <row r="11" spans="2:16" ht="12.75" customHeight="1">
      <c r="B11" s="492"/>
      <c r="C11" s="492"/>
      <c r="D11" s="480" t="s">
        <v>484</v>
      </c>
      <c r="E11" s="480"/>
      <c r="F11" s="367"/>
      <c r="G11" s="380" t="s">
        <v>234</v>
      </c>
      <c r="H11" s="310"/>
      <c r="I11" s="251"/>
      <c r="P11" s="259"/>
    </row>
    <row r="12" spans="2:16" ht="12.75" customHeight="1">
      <c r="B12" s="492"/>
      <c r="C12" s="492"/>
      <c r="D12" s="480" t="s">
        <v>485</v>
      </c>
      <c r="E12" s="480"/>
      <c r="F12" s="367"/>
      <c r="G12" s="380" t="s">
        <v>234</v>
      </c>
      <c r="H12" s="310"/>
      <c r="I12" s="251"/>
      <c r="P12" s="259"/>
    </row>
    <row r="13" spans="2:16" ht="12.75" customHeight="1">
      <c r="B13" s="492"/>
      <c r="C13" s="492"/>
      <c r="D13" s="493" t="s">
        <v>470</v>
      </c>
      <c r="E13" s="494"/>
      <c r="F13" s="367"/>
      <c r="G13" s="379" t="s">
        <v>234</v>
      </c>
      <c r="H13" s="187"/>
      <c r="P13" s="259"/>
    </row>
    <row r="14" spans="2:16" ht="24.75" customHeight="1">
      <c r="B14" s="492"/>
      <c r="C14" s="492"/>
      <c r="D14" s="498" t="s">
        <v>454</v>
      </c>
      <c r="E14" s="499"/>
      <c r="F14" s="367"/>
      <c r="G14" s="379" t="s">
        <v>234</v>
      </c>
      <c r="H14" s="187"/>
      <c r="P14" s="259"/>
    </row>
    <row r="15" spans="2:16" ht="24.75" customHeight="1">
      <c r="B15" s="492"/>
      <c r="C15" s="492"/>
      <c r="D15" s="498" t="s">
        <v>445</v>
      </c>
      <c r="E15" s="499"/>
      <c r="F15" s="367"/>
      <c r="G15" s="379" t="s">
        <v>234</v>
      </c>
      <c r="H15" s="187"/>
      <c r="P15" s="259"/>
    </row>
    <row r="16" spans="2:16" ht="24.75" customHeight="1">
      <c r="B16" s="492"/>
      <c r="C16" s="492"/>
      <c r="D16" s="498" t="s">
        <v>445</v>
      </c>
      <c r="E16" s="499"/>
      <c r="F16" s="367"/>
      <c r="G16" s="379" t="s">
        <v>234</v>
      </c>
      <c r="H16" s="187"/>
      <c r="P16" s="259"/>
    </row>
    <row r="17" spans="5:16" ht="12.75" customHeight="1">
      <c r="E17" s="500" t="s">
        <v>308</v>
      </c>
      <c r="F17" s="500"/>
      <c r="G17" s="500"/>
      <c r="H17" s="346">
        <f>SUM(H6:H16)</f>
        <v>0</v>
      </c>
      <c r="J17" s="259"/>
      <c r="K17" s="259"/>
      <c r="L17" s="259"/>
      <c r="M17" s="259"/>
      <c r="N17" s="259"/>
      <c r="O17" s="259"/>
      <c r="P17" s="259"/>
    </row>
    <row r="18" spans="10:16" ht="12.75" customHeight="1">
      <c r="J18" s="259"/>
      <c r="K18" s="259"/>
      <c r="L18" s="259"/>
      <c r="M18" s="259"/>
      <c r="N18" s="259"/>
      <c r="O18" s="259"/>
      <c r="P18" s="259"/>
    </row>
    <row r="19" spans="2:16" ht="17.25" customHeight="1">
      <c r="B19" s="514" t="s">
        <v>5</v>
      </c>
      <c r="C19" s="514"/>
      <c r="D19" s="514"/>
      <c r="E19" s="514"/>
      <c r="F19" s="514"/>
      <c r="G19" s="514"/>
      <c r="H19" s="514"/>
      <c r="I19" s="260"/>
      <c r="J19" s="260"/>
      <c r="K19" s="260"/>
      <c r="L19" s="260"/>
      <c r="M19" s="260"/>
      <c r="N19" s="260"/>
      <c r="O19" s="259"/>
      <c r="P19" s="259"/>
    </row>
    <row r="20" spans="2:16" ht="17.25" customHeight="1">
      <c r="B20" s="514"/>
      <c r="C20" s="514"/>
      <c r="D20" s="514"/>
      <c r="E20" s="514"/>
      <c r="F20" s="514"/>
      <c r="G20" s="514"/>
      <c r="H20" s="514"/>
      <c r="J20" s="259"/>
      <c r="K20" s="259"/>
      <c r="L20" s="259"/>
      <c r="M20" s="259"/>
      <c r="N20" s="259"/>
      <c r="O20" s="259"/>
      <c r="P20" s="259"/>
    </row>
    <row r="21" spans="2:16" ht="17.25" customHeight="1">
      <c r="B21" s="514"/>
      <c r="C21" s="514"/>
      <c r="D21" s="514"/>
      <c r="E21" s="514"/>
      <c r="F21" s="514"/>
      <c r="G21" s="514"/>
      <c r="H21" s="514"/>
      <c r="J21" s="259"/>
      <c r="K21" s="259"/>
      <c r="L21" s="259"/>
      <c r="M21" s="259"/>
      <c r="N21" s="259"/>
      <c r="O21" s="259"/>
      <c r="P21" s="259"/>
    </row>
    <row r="22" spans="2:16" ht="12.75" customHeight="1">
      <c r="B22" s="527" t="s">
        <v>524</v>
      </c>
      <c r="C22" s="528"/>
      <c r="D22" s="528"/>
      <c r="E22" s="528"/>
      <c r="F22" s="528"/>
      <c r="G22" s="528"/>
      <c r="H22" s="529"/>
      <c r="J22" s="259"/>
      <c r="K22" s="259"/>
      <c r="L22" s="259"/>
      <c r="M22" s="259"/>
      <c r="N22" s="259"/>
      <c r="O22" s="259"/>
      <c r="P22" s="259"/>
    </row>
    <row r="23" spans="2:18" s="32" customFormat="1" ht="12.75" customHeight="1">
      <c r="B23" s="33"/>
      <c r="C23" s="33"/>
      <c r="D23" s="33"/>
      <c r="G23" s="33"/>
      <c r="H23" s="33"/>
      <c r="M23" s="27"/>
      <c r="N23" s="27"/>
      <c r="O23" s="27"/>
      <c r="P23" s="27"/>
      <c r="Q23" s="27"/>
      <c r="R23" s="27"/>
    </row>
    <row r="24" spans="2:8" s="32" customFormat="1" ht="12.75" customHeight="1">
      <c r="B24" s="509" t="s">
        <v>148</v>
      </c>
      <c r="C24" s="509"/>
      <c r="D24" s="509"/>
      <c r="G24" s="33"/>
      <c r="H24" s="33"/>
    </row>
    <row r="25" spans="1:10" s="32" customFormat="1" ht="16.5" customHeight="1">
      <c r="A25" s="27"/>
      <c r="B25" s="263"/>
      <c r="C25" s="263"/>
      <c r="D25" s="263"/>
      <c r="E25" s="27"/>
      <c r="F25" s="27"/>
      <c r="G25" s="33"/>
      <c r="H25" s="33"/>
      <c r="J25" s="27"/>
    </row>
    <row r="26" spans="1:8" s="32" customFormat="1" ht="29.25" customHeight="1">
      <c r="A26" s="27"/>
      <c r="B26" s="481" t="s">
        <v>498</v>
      </c>
      <c r="C26" s="481"/>
      <c r="D26" s="481" t="s">
        <v>94</v>
      </c>
      <c r="E26" s="481"/>
      <c r="F26" s="386" t="s">
        <v>518</v>
      </c>
      <c r="G26" s="30" t="s">
        <v>95</v>
      </c>
      <c r="H26" s="30" t="s">
        <v>96</v>
      </c>
    </row>
    <row r="27" spans="1:8" s="32" customFormat="1" ht="16.5" customHeight="1">
      <c r="A27" s="27"/>
      <c r="B27" s="501" t="s">
        <v>66</v>
      </c>
      <c r="C27" s="502"/>
      <c r="D27" s="482" t="s">
        <v>58</v>
      </c>
      <c r="E27" s="482"/>
      <c r="F27" s="356"/>
      <c r="G27" s="379" t="s">
        <v>234</v>
      </c>
      <c r="H27" s="187"/>
    </row>
    <row r="28" spans="1:8" s="32" customFormat="1" ht="16.5" customHeight="1">
      <c r="A28" s="27"/>
      <c r="B28" s="503"/>
      <c r="C28" s="504"/>
      <c r="D28" s="485" t="s">
        <v>59</v>
      </c>
      <c r="E28" s="485"/>
      <c r="F28" s="356"/>
      <c r="G28" s="379" t="s">
        <v>234</v>
      </c>
      <c r="H28" s="187"/>
    </row>
    <row r="29" spans="1:9" s="32" customFormat="1" ht="16.5" customHeight="1">
      <c r="A29" s="27"/>
      <c r="B29" s="503"/>
      <c r="C29" s="504"/>
      <c r="D29" s="480" t="s">
        <v>60</v>
      </c>
      <c r="E29" s="480"/>
      <c r="F29" s="356"/>
      <c r="G29" s="379" t="s">
        <v>234</v>
      </c>
      <c r="H29" s="187"/>
      <c r="I29" s="311"/>
    </row>
    <row r="30" spans="1:8" s="32" customFormat="1" ht="16.5" customHeight="1">
      <c r="A30" s="27"/>
      <c r="B30" s="503"/>
      <c r="C30" s="504"/>
      <c r="D30" s="480" t="s">
        <v>61</v>
      </c>
      <c r="E30" s="480"/>
      <c r="F30" s="356"/>
      <c r="G30" s="379" t="s">
        <v>234</v>
      </c>
      <c r="H30" s="187"/>
    </row>
    <row r="31" spans="1:9" s="32" customFormat="1" ht="16.5" customHeight="1">
      <c r="A31" s="27"/>
      <c r="B31" s="503"/>
      <c r="C31" s="504"/>
      <c r="D31" s="485" t="s">
        <v>62</v>
      </c>
      <c r="E31" s="485"/>
      <c r="F31" s="356"/>
      <c r="G31" s="379" t="s">
        <v>234</v>
      </c>
      <c r="H31" s="187"/>
      <c r="I31" s="311"/>
    </row>
    <row r="32" spans="1:8" s="32" customFormat="1" ht="16.5" customHeight="1">
      <c r="A32" s="27"/>
      <c r="B32" s="503"/>
      <c r="C32" s="504"/>
      <c r="D32" s="515" t="s">
        <v>455</v>
      </c>
      <c r="E32" s="515"/>
      <c r="F32" s="356"/>
      <c r="G32" s="379" t="s">
        <v>234</v>
      </c>
      <c r="H32" s="187"/>
    </row>
    <row r="33" spans="1:8" s="32" customFormat="1" ht="16.5" customHeight="1">
      <c r="A33" s="27"/>
      <c r="B33" s="505"/>
      <c r="C33" s="506"/>
      <c r="D33" s="486" t="s">
        <v>147</v>
      </c>
      <c r="E33" s="487"/>
      <c r="F33" s="357"/>
      <c r="G33" s="379" t="s">
        <v>234</v>
      </c>
      <c r="H33" s="187"/>
    </row>
    <row r="34" spans="2:8" s="32" customFormat="1" ht="12.75" customHeight="1">
      <c r="B34" s="312"/>
      <c r="C34" s="312"/>
      <c r="D34" s="33"/>
      <c r="E34" s="516" t="s">
        <v>308</v>
      </c>
      <c r="F34" s="500"/>
      <c r="G34" s="500"/>
      <c r="H34" s="346">
        <f>SUM(H27:H33)</f>
        <v>0</v>
      </c>
    </row>
    <row r="35" spans="2:8" s="32" customFormat="1" ht="12.75" customHeight="1">
      <c r="B35" s="33"/>
      <c r="C35" s="33"/>
      <c r="D35" s="33"/>
      <c r="E35" s="264"/>
      <c r="F35" s="264"/>
      <c r="G35" s="264"/>
      <c r="H35" s="33"/>
    </row>
    <row r="36" spans="2:18" s="226" customFormat="1" ht="30" customHeight="1">
      <c r="B36" s="481" t="s">
        <v>499</v>
      </c>
      <c r="C36" s="481"/>
      <c r="D36" s="481" t="s">
        <v>94</v>
      </c>
      <c r="E36" s="481"/>
      <c r="F36" s="386" t="s">
        <v>518</v>
      </c>
      <c r="G36" s="30" t="s">
        <v>95</v>
      </c>
      <c r="H36" s="30" t="s">
        <v>96</v>
      </c>
      <c r="J36" s="32"/>
      <c r="K36" s="32"/>
      <c r="L36" s="32"/>
      <c r="M36" s="32"/>
      <c r="N36" s="32"/>
      <c r="O36" s="32"/>
      <c r="P36" s="32"/>
      <c r="Q36" s="32"/>
      <c r="R36" s="32"/>
    </row>
    <row r="37" spans="2:8" s="32" customFormat="1" ht="18.75" customHeight="1">
      <c r="B37" s="488" t="s">
        <v>9</v>
      </c>
      <c r="C37" s="489"/>
      <c r="D37" s="495" t="s">
        <v>473</v>
      </c>
      <c r="E37" s="482"/>
      <c r="F37" s="358"/>
      <c r="G37" s="517" t="s">
        <v>234</v>
      </c>
      <c r="H37" s="265"/>
    </row>
    <row r="38" spans="2:8" s="32" customFormat="1" ht="25.5" customHeight="1">
      <c r="B38" s="488"/>
      <c r="C38" s="489"/>
      <c r="D38" s="495" t="s">
        <v>474</v>
      </c>
      <c r="E38" s="482"/>
      <c r="F38" s="359"/>
      <c r="G38" s="518"/>
      <c r="H38" s="187"/>
    </row>
    <row r="39" spans="2:8" s="32" customFormat="1" ht="16.5" customHeight="1">
      <c r="B39" s="488"/>
      <c r="C39" s="489"/>
      <c r="D39" s="482" t="s">
        <v>333</v>
      </c>
      <c r="E39" s="482"/>
      <c r="F39" s="359"/>
      <c r="G39" s="518"/>
      <c r="H39" s="187"/>
    </row>
    <row r="40" spans="2:8" s="32" customFormat="1" ht="15.75" customHeight="1">
      <c r="B40" s="488"/>
      <c r="C40" s="489"/>
      <c r="D40" s="483" t="s">
        <v>334</v>
      </c>
      <c r="E40" s="484"/>
      <c r="F40" s="359"/>
      <c r="G40" s="518"/>
      <c r="H40" s="187"/>
    </row>
    <row r="41" spans="2:8" s="32" customFormat="1" ht="14.25" customHeight="1">
      <c r="B41" s="488"/>
      <c r="C41" s="489"/>
      <c r="D41" s="482" t="s">
        <v>335</v>
      </c>
      <c r="E41" s="482"/>
      <c r="F41" s="359"/>
      <c r="G41" s="518"/>
      <c r="H41" s="187"/>
    </row>
    <row r="42" spans="2:8" s="32" customFormat="1" ht="13.5" customHeight="1">
      <c r="B42" s="488"/>
      <c r="C42" s="489"/>
      <c r="D42" s="483" t="s">
        <v>336</v>
      </c>
      <c r="E42" s="484"/>
      <c r="F42" s="359"/>
      <c r="G42" s="518"/>
      <c r="H42" s="187"/>
    </row>
    <row r="43" spans="2:8" s="32" customFormat="1" ht="12.75" customHeight="1">
      <c r="B43" s="488"/>
      <c r="C43" s="489"/>
      <c r="D43" s="482" t="s">
        <v>337</v>
      </c>
      <c r="E43" s="482"/>
      <c r="F43" s="359"/>
      <c r="G43" s="518"/>
      <c r="H43" s="187"/>
    </row>
    <row r="44" spans="2:8" s="32" customFormat="1" ht="12.75" customHeight="1">
      <c r="B44" s="488"/>
      <c r="C44" s="489"/>
      <c r="D44" s="483" t="s">
        <v>338</v>
      </c>
      <c r="E44" s="484"/>
      <c r="F44" s="359"/>
      <c r="G44" s="518"/>
      <c r="H44" s="187"/>
    </row>
    <row r="45" spans="2:8" s="32" customFormat="1" ht="12.75" customHeight="1">
      <c r="B45" s="488"/>
      <c r="C45" s="489"/>
      <c r="D45" s="482" t="s">
        <v>339</v>
      </c>
      <c r="E45" s="482"/>
      <c r="F45" s="360"/>
      <c r="G45" s="520" t="s">
        <v>234</v>
      </c>
      <c r="H45" s="187"/>
    </row>
    <row r="46" spans="2:8" s="32" customFormat="1" ht="12.75" customHeight="1">
      <c r="B46" s="488"/>
      <c r="C46" s="489"/>
      <c r="D46" s="483" t="s">
        <v>340</v>
      </c>
      <c r="E46" s="484"/>
      <c r="F46" s="360"/>
      <c r="G46" s="520"/>
      <c r="H46" s="187"/>
    </row>
    <row r="47" spans="2:8" s="32" customFormat="1" ht="41.25" customHeight="1">
      <c r="B47" s="488"/>
      <c r="C47" s="489"/>
      <c r="D47" s="521" t="s">
        <v>471</v>
      </c>
      <c r="E47" s="522"/>
      <c r="F47" s="363" t="s">
        <v>472</v>
      </c>
      <c r="G47" s="520"/>
      <c r="H47" s="187"/>
    </row>
    <row r="48" spans="2:8" s="32" customFormat="1" ht="12.75" customHeight="1">
      <c r="B48" s="488"/>
      <c r="C48" s="489"/>
      <c r="D48" s="513"/>
      <c r="E48" s="513"/>
      <c r="F48" s="360"/>
      <c r="G48" s="520"/>
      <c r="H48" s="187"/>
    </row>
    <row r="49" spans="2:8" s="32" customFormat="1" ht="12.75" customHeight="1">
      <c r="B49" s="488"/>
      <c r="C49" s="489"/>
      <c r="D49" s="513"/>
      <c r="E49" s="513"/>
      <c r="F49" s="360"/>
      <c r="G49" s="520"/>
      <c r="H49" s="187"/>
    </row>
    <row r="50" spans="2:8" s="32" customFormat="1" ht="12.75" customHeight="1">
      <c r="B50" s="488"/>
      <c r="C50" s="489"/>
      <c r="D50" s="513"/>
      <c r="E50" s="513"/>
      <c r="F50" s="360"/>
      <c r="G50" s="520"/>
      <c r="H50" s="187"/>
    </row>
    <row r="51" spans="2:8" s="32" customFormat="1" ht="12.75" customHeight="1">
      <c r="B51" s="490"/>
      <c r="C51" s="491"/>
      <c r="D51" s="513"/>
      <c r="E51" s="513"/>
      <c r="F51" s="360"/>
      <c r="G51" s="520"/>
      <c r="H51" s="187"/>
    </row>
    <row r="52" spans="2:8" s="32" customFormat="1" ht="15" customHeight="1">
      <c r="B52" s="481" t="s">
        <v>500</v>
      </c>
      <c r="C52" s="481"/>
      <c r="D52" s="519"/>
      <c r="E52" s="519"/>
      <c r="F52" s="320"/>
      <c r="G52" s="320"/>
      <c r="H52" s="319"/>
    </row>
    <row r="53" spans="2:8" s="32" customFormat="1" ht="12.75" customHeight="1">
      <c r="B53" s="526" t="s">
        <v>341</v>
      </c>
      <c r="C53" s="526"/>
      <c r="D53" s="484" t="s">
        <v>336</v>
      </c>
      <c r="E53" s="484"/>
      <c r="F53" s="361"/>
      <c r="G53" s="520" t="s">
        <v>234</v>
      </c>
      <c r="H53" s="187"/>
    </row>
    <row r="54" spans="2:8" s="32" customFormat="1" ht="12.75" customHeight="1">
      <c r="B54" s="526"/>
      <c r="C54" s="526"/>
      <c r="D54" s="484" t="s">
        <v>334</v>
      </c>
      <c r="E54" s="484"/>
      <c r="F54" s="361"/>
      <c r="G54" s="520"/>
      <c r="H54" s="187"/>
    </row>
    <row r="55" spans="2:8" s="32" customFormat="1" ht="12.75" customHeight="1">
      <c r="B55" s="526"/>
      <c r="C55" s="526"/>
      <c r="D55" s="484" t="s">
        <v>342</v>
      </c>
      <c r="E55" s="484"/>
      <c r="F55" s="361"/>
      <c r="G55" s="520"/>
      <c r="H55" s="187"/>
    </row>
    <row r="56" spans="2:8" s="32" customFormat="1" ht="12.75" customHeight="1">
      <c r="B56" s="526"/>
      <c r="C56" s="526"/>
      <c r="D56" s="484" t="s">
        <v>343</v>
      </c>
      <c r="E56" s="484"/>
      <c r="F56" s="361"/>
      <c r="G56" s="520"/>
      <c r="H56" s="187"/>
    </row>
    <row r="57" spans="2:8" s="32" customFormat="1" ht="12.75" customHeight="1">
      <c r="B57" s="526"/>
      <c r="C57" s="526"/>
      <c r="D57" s="484" t="s">
        <v>344</v>
      </c>
      <c r="E57" s="484"/>
      <c r="F57" s="361"/>
      <c r="G57" s="520"/>
      <c r="H57" s="187"/>
    </row>
    <row r="58" spans="2:8" s="32" customFormat="1" ht="12.75" customHeight="1">
      <c r="B58" s="526"/>
      <c r="C58" s="526"/>
      <c r="D58" s="483" t="s">
        <v>475</v>
      </c>
      <c r="E58" s="484"/>
      <c r="F58" s="361"/>
      <c r="G58" s="520"/>
      <c r="H58" s="187"/>
    </row>
    <row r="59" spans="2:8" s="32" customFormat="1" ht="12.75" customHeight="1">
      <c r="B59" s="526"/>
      <c r="C59" s="526"/>
      <c r="D59" s="523" t="s">
        <v>471</v>
      </c>
      <c r="E59" s="524"/>
      <c r="F59" s="364" t="s">
        <v>472</v>
      </c>
      <c r="G59" s="520"/>
      <c r="H59" s="187"/>
    </row>
    <row r="60" spans="2:8" s="32" customFormat="1" ht="12.75" customHeight="1">
      <c r="B60" s="526"/>
      <c r="C60" s="526"/>
      <c r="D60" s="525"/>
      <c r="E60" s="525"/>
      <c r="F60" s="361"/>
      <c r="G60" s="520"/>
      <c r="H60" s="187"/>
    </row>
    <row r="61" spans="2:8" ht="39.75" customHeight="1">
      <c r="B61" s="530" t="s">
        <v>6</v>
      </c>
      <c r="C61" s="531"/>
      <c r="D61" s="531"/>
      <c r="E61" s="532"/>
      <c r="F61" s="362"/>
      <c r="G61" s="362"/>
      <c r="H61" s="346">
        <f>SUM(H37:H60)</f>
        <v>0</v>
      </c>
    </row>
    <row r="62" ht="14.25" customHeight="1">
      <c r="B62" s="26"/>
    </row>
    <row r="63" spans="2:8" ht="12.75" customHeight="1">
      <c r="B63" s="527" t="s">
        <v>524</v>
      </c>
      <c r="C63" s="528"/>
      <c r="D63" s="528"/>
      <c r="E63" s="528"/>
      <c r="F63" s="528"/>
      <c r="G63" s="528"/>
      <c r="H63" s="529"/>
    </row>
    <row r="64" ht="12" customHeight="1">
      <c r="B64" s="26"/>
    </row>
    <row r="65" spans="2:9" ht="12.75" customHeight="1">
      <c r="B65" s="533" t="s">
        <v>63</v>
      </c>
      <c r="C65" s="533"/>
      <c r="D65" s="533"/>
      <c r="E65" s="533"/>
      <c r="F65" s="533"/>
      <c r="G65" s="533"/>
      <c r="H65" s="533"/>
      <c r="I65" s="313"/>
    </row>
    <row r="66" ht="12.75">
      <c r="J66" s="251"/>
    </row>
    <row r="67" spans="2:8" ht="12.75">
      <c r="B67" s="534" t="s">
        <v>345</v>
      </c>
      <c r="C67" s="534"/>
      <c r="D67" s="534"/>
      <c r="E67" s="534"/>
      <c r="F67" s="387" t="s">
        <v>518</v>
      </c>
      <c r="G67" s="64" t="s">
        <v>95</v>
      </c>
      <c r="H67" s="64" t="s">
        <v>96</v>
      </c>
    </row>
    <row r="68" spans="2:8" ht="12.75" customHeight="1">
      <c r="B68" s="525"/>
      <c r="C68" s="525"/>
      <c r="D68" s="525"/>
      <c r="E68" s="525"/>
      <c r="F68" s="361"/>
      <c r="G68" s="379" t="s">
        <v>234</v>
      </c>
      <c r="H68" s="187"/>
    </row>
    <row r="69" spans="2:8" ht="12.75" customHeight="1">
      <c r="B69" s="525"/>
      <c r="C69" s="525"/>
      <c r="D69" s="525"/>
      <c r="E69" s="525"/>
      <c r="F69" s="359"/>
      <c r="G69" s="379" t="s">
        <v>234</v>
      </c>
      <c r="H69" s="187"/>
    </row>
    <row r="70" spans="2:8" ht="12.75" customHeight="1">
      <c r="B70" s="525"/>
      <c r="C70" s="525"/>
      <c r="D70" s="525"/>
      <c r="E70" s="525"/>
      <c r="F70" s="359"/>
      <c r="G70" s="379"/>
      <c r="H70" s="187"/>
    </row>
    <row r="71" spans="2:8" ht="12.75" customHeight="1">
      <c r="B71" s="525"/>
      <c r="C71" s="525"/>
      <c r="D71" s="525"/>
      <c r="E71" s="525"/>
      <c r="F71" s="359"/>
      <c r="G71" s="379"/>
      <c r="H71" s="187"/>
    </row>
    <row r="72" spans="2:8" ht="12.75" customHeight="1">
      <c r="B72" s="525"/>
      <c r="C72" s="525"/>
      <c r="D72" s="525"/>
      <c r="E72" s="525"/>
      <c r="F72" s="359"/>
      <c r="G72" s="379"/>
      <c r="H72" s="187"/>
    </row>
    <row r="73" spans="2:8" ht="12.75" customHeight="1">
      <c r="B73" s="525"/>
      <c r="C73" s="525"/>
      <c r="D73" s="525"/>
      <c r="E73" s="525"/>
      <c r="F73" s="359"/>
      <c r="G73" s="379"/>
      <c r="H73" s="187"/>
    </row>
    <row r="74" spans="2:8" ht="12.75" customHeight="1">
      <c r="B74" s="525"/>
      <c r="C74" s="525"/>
      <c r="D74" s="525"/>
      <c r="E74" s="525"/>
      <c r="F74" s="359"/>
      <c r="G74" s="379" t="s">
        <v>234</v>
      </c>
      <c r="H74" s="187"/>
    </row>
    <row r="75" spans="2:8" ht="12.75" customHeight="1">
      <c r="B75" s="525"/>
      <c r="C75" s="525"/>
      <c r="D75" s="525"/>
      <c r="E75" s="525"/>
      <c r="F75" s="359"/>
      <c r="G75" s="379" t="s">
        <v>234</v>
      </c>
      <c r="H75" s="187"/>
    </row>
    <row r="76" spans="2:8" ht="12.75" customHeight="1">
      <c r="B76" s="525"/>
      <c r="C76" s="525"/>
      <c r="D76" s="525"/>
      <c r="E76" s="525"/>
      <c r="F76" s="359"/>
      <c r="G76" s="379" t="s">
        <v>234</v>
      </c>
      <c r="H76" s="187"/>
    </row>
    <row r="77" spans="2:8" ht="12.75" customHeight="1">
      <c r="B77" s="535" t="s">
        <v>242</v>
      </c>
      <c r="C77" s="535"/>
      <c r="D77" s="535"/>
      <c r="E77" s="536"/>
      <c r="F77" s="365"/>
      <c r="G77" s="368" t="s">
        <v>234</v>
      </c>
      <c r="H77" s="347">
        <f>SUM(H68:H76)</f>
        <v>0</v>
      </c>
    </row>
    <row r="79" spans="2:8" ht="12.75" customHeight="1">
      <c r="B79" s="527" t="s">
        <v>524</v>
      </c>
      <c r="C79" s="528"/>
      <c r="D79" s="528"/>
      <c r="E79" s="528"/>
      <c r="F79" s="528"/>
      <c r="G79" s="528"/>
      <c r="H79" s="529"/>
    </row>
  </sheetData>
  <sheetProtection selectLockedCells="1" selectUnlockedCells="1"/>
  <mergeCells count="77">
    <mergeCell ref="B22:H22"/>
    <mergeCell ref="B79:H79"/>
    <mergeCell ref="B63:H63"/>
    <mergeCell ref="B61:E61"/>
    <mergeCell ref="B65:H65"/>
    <mergeCell ref="B67:E67"/>
    <mergeCell ref="B68:E68"/>
    <mergeCell ref="B77:E77"/>
    <mergeCell ref="B69:E69"/>
    <mergeCell ref="B74:E74"/>
    <mergeCell ref="B75:E75"/>
    <mergeCell ref="B76:E76"/>
    <mergeCell ref="B53:C60"/>
    <mergeCell ref="D53:E53"/>
    <mergeCell ref="B70:E70"/>
    <mergeCell ref="B71:E71"/>
    <mergeCell ref="B72:E72"/>
    <mergeCell ref="B73:E73"/>
    <mergeCell ref="G53:G60"/>
    <mergeCell ref="D54:E54"/>
    <mergeCell ref="D55:E55"/>
    <mergeCell ref="D56:E56"/>
    <mergeCell ref="D57:E57"/>
    <mergeCell ref="D58:E58"/>
    <mergeCell ref="D59:E59"/>
    <mergeCell ref="D60:E60"/>
    <mergeCell ref="G37:G44"/>
    <mergeCell ref="D40:E40"/>
    <mergeCell ref="B52:C52"/>
    <mergeCell ref="D52:E52"/>
    <mergeCell ref="G45:G51"/>
    <mergeCell ref="D46:E46"/>
    <mergeCell ref="D47:E47"/>
    <mergeCell ref="D48:E48"/>
    <mergeCell ref="D49:E49"/>
    <mergeCell ref="D50:E50"/>
    <mergeCell ref="D51:E51"/>
    <mergeCell ref="D14:E14"/>
    <mergeCell ref="D10:E10"/>
    <mergeCell ref="D11:E11"/>
    <mergeCell ref="B19:H21"/>
    <mergeCell ref="B36:C36"/>
    <mergeCell ref="D41:E41"/>
    <mergeCell ref="D32:E32"/>
    <mergeCell ref="E34:G34"/>
    <mergeCell ref="D36:E36"/>
    <mergeCell ref="B27:C33"/>
    <mergeCell ref="D27:E27"/>
    <mergeCell ref="D12:E12"/>
    <mergeCell ref="B1:D1"/>
    <mergeCell ref="B3:D3"/>
    <mergeCell ref="B24:D24"/>
    <mergeCell ref="B26:C26"/>
    <mergeCell ref="D5:E5"/>
    <mergeCell ref="D6:E6"/>
    <mergeCell ref="D7:E7"/>
    <mergeCell ref="D8:E8"/>
    <mergeCell ref="D15:E15"/>
    <mergeCell ref="E17:G17"/>
    <mergeCell ref="D16:E16"/>
    <mergeCell ref="B37:C51"/>
    <mergeCell ref="B6:C16"/>
    <mergeCell ref="D9:E9"/>
    <mergeCell ref="D42:E42"/>
    <mergeCell ref="D43:E43"/>
    <mergeCell ref="D37:E37"/>
    <mergeCell ref="D38:E38"/>
    <mergeCell ref="D13:E13"/>
    <mergeCell ref="D28:E28"/>
    <mergeCell ref="D39:E39"/>
    <mergeCell ref="D29:E29"/>
    <mergeCell ref="D26:E26"/>
    <mergeCell ref="D45:E45"/>
    <mergeCell ref="D44:E44"/>
    <mergeCell ref="D30:E30"/>
    <mergeCell ref="D31:E31"/>
    <mergeCell ref="D33:E33"/>
  </mergeCells>
  <printOptions/>
  <pageMargins left="0.7875" right="0.7875" top="1.025" bottom="1.025" header="0.7875" footer="0.7875"/>
  <pageSetup firstPageNumber="1" useFirstPageNumber="1" horizontalDpi="600" verticalDpi="600" orientation="portrait" paperSize="9" scale="68" r:id="rId1"/>
  <headerFooter alignWithMargins="0">
    <oddHeader>&amp;C&amp;A</oddHeader>
    <oddFooter>&amp;CPagina &amp;P</oddFooter>
  </headerFooter>
  <rowBreaks count="1" manualBreakCount="1">
    <brk id="64" max="8" man="1"/>
  </rowBreaks>
</worksheet>
</file>

<file path=xl/worksheets/sheet3.xml><?xml version="1.0" encoding="utf-8"?>
<worksheet xmlns="http://schemas.openxmlformats.org/spreadsheetml/2006/main" xmlns:r="http://schemas.openxmlformats.org/officeDocument/2006/relationships">
  <sheetPr>
    <pageSetUpPr fitToPage="1"/>
  </sheetPr>
  <dimension ref="B2:AA56"/>
  <sheetViews>
    <sheetView zoomScale="70" zoomScaleNormal="70" workbookViewId="0" topLeftCell="A1">
      <selection activeCell="I52" sqref="I52"/>
    </sheetView>
  </sheetViews>
  <sheetFormatPr defaultColWidth="9.140625" defaultRowHeight="12.75"/>
  <cols>
    <col min="1" max="1" width="3.8515625" style="1" customWidth="1"/>
    <col min="2" max="2" width="17.7109375" style="1" customWidth="1"/>
    <col min="3" max="3" width="20.8515625" style="1" customWidth="1"/>
    <col min="4" max="4" width="18.140625" style="1" customWidth="1"/>
    <col min="5" max="5" width="8.00390625" style="1" customWidth="1"/>
    <col min="6" max="9" width="11.7109375" style="1" customWidth="1"/>
    <col min="10" max="10" width="14.8515625" style="1" customWidth="1"/>
    <col min="11" max="11" width="11.7109375" style="1" customWidth="1"/>
    <col min="12" max="12" width="16.28125" style="1" customWidth="1"/>
    <col min="13" max="13" width="11.7109375" style="1" customWidth="1"/>
    <col min="14" max="14" width="12.8515625" style="1" customWidth="1"/>
    <col min="15" max="15" width="17.28125" style="1" customWidth="1"/>
    <col min="16" max="16" width="15.421875" style="1" customWidth="1"/>
    <col min="17" max="20" width="11.7109375" style="1" customWidth="1"/>
    <col min="21" max="21" width="10.421875" style="1" customWidth="1"/>
    <col min="22" max="22" width="11.7109375" style="1" customWidth="1"/>
    <col min="23" max="23" width="15.57421875" style="1" customWidth="1"/>
    <col min="24" max="24" width="11.00390625" style="1" customWidth="1"/>
    <col min="25" max="25" width="10.140625" style="1" customWidth="1"/>
    <col min="26" max="26" width="13.8515625" style="1" customWidth="1"/>
    <col min="27" max="27" width="12.421875" style="1" customWidth="1"/>
    <col min="28" max="28" width="12.00390625" style="1" customWidth="1"/>
    <col min="29" max="29" width="10.8515625" style="1" customWidth="1"/>
    <col min="30" max="30" width="17.140625" style="1" customWidth="1"/>
    <col min="31" max="16384" width="9.140625" style="1" customWidth="1"/>
  </cols>
  <sheetData>
    <row r="2" spans="2:4" ht="20.25">
      <c r="B2" s="507" t="s">
        <v>543</v>
      </c>
      <c r="C2" s="507"/>
      <c r="D2" s="507"/>
    </row>
    <row r="5" spans="2:13" ht="20.25" customHeight="1">
      <c r="B5" s="537" t="s">
        <v>477</v>
      </c>
      <c r="C5" s="537"/>
      <c r="D5" s="537"/>
      <c r="E5" s="537"/>
      <c r="F5" s="537"/>
      <c r="G5" s="537"/>
      <c r="H5" s="537"/>
      <c r="I5" s="537"/>
      <c r="J5" s="34"/>
      <c r="K5" s="34"/>
      <c r="L5" s="34"/>
      <c r="M5" s="34"/>
    </row>
    <row r="6" spans="2:8" ht="19.5" customHeight="1">
      <c r="B6" s="13"/>
      <c r="C6" s="13"/>
      <c r="D6" s="13"/>
      <c r="E6" s="13"/>
      <c r="F6" s="13"/>
      <c r="G6" s="13"/>
      <c r="H6" s="13"/>
    </row>
    <row r="7" spans="2:8" ht="18.75" customHeight="1">
      <c r="B7" s="538" t="s">
        <v>149</v>
      </c>
      <c r="C7" s="538"/>
      <c r="D7" s="538"/>
      <c r="E7" s="538"/>
      <c r="F7" s="538"/>
      <c r="G7" s="35"/>
      <c r="H7" s="35"/>
    </row>
    <row r="8" spans="2:8" ht="6" customHeight="1">
      <c r="B8" s="36"/>
      <c r="C8" s="13"/>
      <c r="D8" s="35"/>
      <c r="E8" s="35"/>
      <c r="F8" s="35"/>
      <c r="G8" s="35"/>
      <c r="H8" s="35"/>
    </row>
    <row r="9" spans="2:8" ht="36" customHeight="1">
      <c r="B9" s="7" t="s">
        <v>92</v>
      </c>
      <c r="C9" s="188">
        <f>+'1. Lavorazione e dati generali'!C3</f>
        <v>0</v>
      </c>
      <c r="D9" s="37"/>
      <c r="E9" s="8"/>
      <c r="F9" s="35"/>
      <c r="G9" s="35"/>
      <c r="H9" s="35"/>
    </row>
    <row r="10" spans="2:8" s="13" customFormat="1" ht="12.75" customHeight="1">
      <c r="B10" s="10"/>
      <c r="C10" s="8"/>
      <c r="D10" s="8"/>
      <c r="E10" s="8"/>
      <c r="F10" s="35"/>
      <c r="G10" s="35"/>
      <c r="H10" s="35"/>
    </row>
    <row r="11" spans="2:8" s="13" customFormat="1" ht="12.75" customHeight="1" thickBot="1">
      <c r="B11" s="10"/>
      <c r="C11" s="8"/>
      <c r="D11" s="8"/>
      <c r="E11" s="8"/>
      <c r="F11" s="35"/>
      <c r="G11" s="35"/>
      <c r="H11" s="35"/>
    </row>
    <row r="12" spans="2:27" s="19" customFormat="1" ht="22.5" customHeight="1" thickBot="1">
      <c r="B12" s="539" t="s">
        <v>150</v>
      </c>
      <c r="C12" s="539"/>
      <c r="D12" s="539"/>
      <c r="E12" s="539"/>
      <c r="F12" s="540" t="s">
        <v>311</v>
      </c>
      <c r="G12" s="541" t="s">
        <v>152</v>
      </c>
      <c r="H12" s="541" t="s">
        <v>321</v>
      </c>
      <c r="I12" s="541" t="s">
        <v>153</v>
      </c>
      <c r="J12" s="541" t="s">
        <v>154</v>
      </c>
      <c r="K12" s="541" t="s">
        <v>157</v>
      </c>
      <c r="L12" s="541" t="s">
        <v>159</v>
      </c>
      <c r="M12" s="541" t="s">
        <v>158</v>
      </c>
      <c r="N12" s="541" t="s">
        <v>158</v>
      </c>
      <c r="O12" s="543" t="s">
        <v>331</v>
      </c>
      <c r="P12" s="543" t="s">
        <v>332</v>
      </c>
      <c r="AA12" s="38"/>
    </row>
    <row r="13" spans="2:27" s="39" customFormat="1" ht="78.75" customHeight="1">
      <c r="B13" s="238" t="s">
        <v>155</v>
      </c>
      <c r="C13" s="544" t="s">
        <v>501</v>
      </c>
      <c r="D13" s="544"/>
      <c r="E13" s="544"/>
      <c r="F13" s="540"/>
      <c r="G13" s="541"/>
      <c r="H13" s="541"/>
      <c r="I13" s="541"/>
      <c r="J13" s="541"/>
      <c r="K13" s="541"/>
      <c r="L13" s="541"/>
      <c r="M13" s="541"/>
      <c r="N13" s="541"/>
      <c r="O13" s="543"/>
      <c r="P13" s="543"/>
      <c r="AA13" s="38"/>
    </row>
    <row r="14" spans="2:27" ht="24.75" customHeight="1">
      <c r="B14" s="189"/>
      <c r="C14" s="542"/>
      <c r="D14" s="542"/>
      <c r="E14" s="542"/>
      <c r="F14" s="276"/>
      <c r="G14" s="275"/>
      <c r="H14" s="275"/>
      <c r="I14" s="277"/>
      <c r="J14" s="277"/>
      <c r="K14" s="275"/>
      <c r="L14" s="275"/>
      <c r="M14" s="275"/>
      <c r="N14" s="275"/>
      <c r="O14" s="277"/>
      <c r="P14" s="278"/>
      <c r="AA14" s="41"/>
    </row>
    <row r="15" spans="2:27" ht="24.75" customHeight="1">
      <c r="B15" s="189"/>
      <c r="C15" s="542"/>
      <c r="D15" s="542"/>
      <c r="E15" s="542"/>
      <c r="F15" s="276"/>
      <c r="G15" s="275"/>
      <c r="H15" s="275"/>
      <c r="I15" s="277"/>
      <c r="J15" s="277"/>
      <c r="K15" s="275"/>
      <c r="L15" s="275"/>
      <c r="M15" s="275"/>
      <c r="N15" s="275"/>
      <c r="O15" s="277"/>
      <c r="P15" s="278"/>
      <c r="AA15" s="41"/>
    </row>
    <row r="16" spans="2:27" ht="24.75" customHeight="1">
      <c r="B16" s="189"/>
      <c r="C16" s="542"/>
      <c r="D16" s="542"/>
      <c r="E16" s="542"/>
      <c r="F16" s="276"/>
      <c r="G16" s="275"/>
      <c r="H16" s="275"/>
      <c r="I16" s="277"/>
      <c r="J16" s="277"/>
      <c r="K16" s="275"/>
      <c r="L16" s="275"/>
      <c r="M16" s="275"/>
      <c r="N16" s="275"/>
      <c r="O16" s="277"/>
      <c r="P16" s="278"/>
      <c r="AA16" s="41"/>
    </row>
    <row r="17" spans="2:27" ht="24.75" customHeight="1">
      <c r="B17" s="40"/>
      <c r="C17" s="542"/>
      <c r="D17" s="542"/>
      <c r="E17" s="542"/>
      <c r="F17" s="276"/>
      <c r="G17" s="275"/>
      <c r="H17" s="275"/>
      <c r="I17" s="277"/>
      <c r="J17" s="277"/>
      <c r="K17" s="275"/>
      <c r="L17" s="275"/>
      <c r="M17" s="275"/>
      <c r="N17" s="275"/>
      <c r="O17" s="277"/>
      <c r="P17" s="278"/>
      <c r="AA17" s="41"/>
    </row>
    <row r="18" spans="2:27" ht="24.75" customHeight="1">
      <c r="B18" s="40"/>
      <c r="C18" s="547"/>
      <c r="D18" s="547"/>
      <c r="E18" s="547"/>
      <c r="F18" s="279"/>
      <c r="G18" s="275"/>
      <c r="H18" s="275"/>
      <c r="I18" s="277"/>
      <c r="J18" s="277"/>
      <c r="K18" s="275"/>
      <c r="L18" s="275"/>
      <c r="M18" s="275"/>
      <c r="N18" s="275"/>
      <c r="O18" s="277"/>
      <c r="P18" s="278"/>
      <c r="AA18" s="42"/>
    </row>
    <row r="19" spans="2:27" ht="24.75" customHeight="1" thickBot="1">
      <c r="B19" s="43"/>
      <c r="C19" s="548"/>
      <c r="D19" s="548"/>
      <c r="E19" s="548"/>
      <c r="F19" s="280"/>
      <c r="G19" s="281"/>
      <c r="H19" s="281"/>
      <c r="I19" s="282"/>
      <c r="J19" s="282"/>
      <c r="K19" s="281"/>
      <c r="L19" s="281"/>
      <c r="M19" s="281"/>
      <c r="N19" s="281"/>
      <c r="O19" s="282"/>
      <c r="P19" s="283"/>
      <c r="AA19" s="42"/>
    </row>
    <row r="20" spans="2:27" ht="24.75" customHeight="1" thickBot="1">
      <c r="B20" s="549" t="s">
        <v>156</v>
      </c>
      <c r="C20" s="549"/>
      <c r="D20" s="549"/>
      <c r="E20" s="549"/>
      <c r="F20" s="375">
        <f>IF(COUNT(F14:F19)&lt;&gt;0,AVERAGE(F14:F19),"")</f>
      </c>
      <c r="G20" s="376">
        <f>IF(COUNT(G14:G19)&lt;&gt;0,AVERAGE(G14:G19),"")</f>
      </c>
      <c r="H20" s="376">
        <f aca="true" t="shared" si="0" ref="H20:P20">IF(COUNT(H14:H19)&lt;&gt;0,AVERAGE(H14:H19),"")</f>
      </c>
      <c r="I20" s="376">
        <f t="shared" si="0"/>
      </c>
      <c r="J20" s="376">
        <f t="shared" si="0"/>
      </c>
      <c r="K20" s="376">
        <f t="shared" si="0"/>
      </c>
      <c r="L20" s="376">
        <f>IF(COUNT(L14:L19)&lt;&gt;0,AVERAGE(L14:L19),"")</f>
      </c>
      <c r="M20" s="376">
        <f t="shared" si="0"/>
      </c>
      <c r="N20" s="376">
        <f t="shared" si="0"/>
      </c>
      <c r="O20" s="376">
        <f t="shared" si="0"/>
      </c>
      <c r="P20" s="377">
        <f t="shared" si="0"/>
      </c>
      <c r="AA20" s="42"/>
    </row>
    <row r="21" spans="2:8" ht="20.25" customHeight="1">
      <c r="B21" s="36"/>
      <c r="C21" s="13"/>
      <c r="D21" s="35"/>
      <c r="E21" s="35"/>
      <c r="F21" s="35"/>
      <c r="G21" s="35"/>
      <c r="H21" s="35"/>
    </row>
    <row r="22" spans="2:12" ht="12.75" customHeight="1">
      <c r="B22" s="545" t="s">
        <v>160</v>
      </c>
      <c r="C22" s="545"/>
      <c r="D22" s="545"/>
      <c r="E22" s="545"/>
      <c r="F22" s="545"/>
      <c r="G22" s="545"/>
      <c r="H22" s="545"/>
      <c r="I22" s="545"/>
      <c r="J22" s="545"/>
      <c r="K22" s="545"/>
      <c r="L22" s="545"/>
    </row>
    <row r="23" ht="12.75">
      <c r="M23" s="44"/>
    </row>
    <row r="24" spans="2:19" ht="12.75" customHeight="1">
      <c r="B24" s="24"/>
      <c r="C24" s="45"/>
      <c r="D24" s="45"/>
      <c r="E24" s="45"/>
      <c r="F24" s="45"/>
      <c r="G24" s="24"/>
      <c r="H24" s="45"/>
      <c r="I24" s="24"/>
      <c r="J24" s="45"/>
      <c r="K24" s="45"/>
      <c r="L24" s="45"/>
      <c r="M24" s="45"/>
      <c r="N24" s="45"/>
      <c r="O24" s="45"/>
      <c r="P24" s="45"/>
      <c r="Q24" s="45"/>
      <c r="R24" s="45"/>
      <c r="S24" s="45"/>
    </row>
    <row r="25" spans="2:19" ht="27.75" customHeight="1">
      <c r="B25" s="546" t="s">
        <v>513</v>
      </c>
      <c r="C25" s="546"/>
      <c r="D25" s="546"/>
      <c r="E25" s="546"/>
      <c r="F25" s="546"/>
      <c r="G25" s="546"/>
      <c r="H25" s="546"/>
      <c r="I25" s="546"/>
      <c r="J25" s="546"/>
      <c r="K25" s="546"/>
      <c r="L25" s="546"/>
      <c r="M25" s="546"/>
      <c r="N25" s="546"/>
      <c r="O25" s="546"/>
      <c r="P25" s="546"/>
      <c r="Q25" s="24"/>
      <c r="R25" s="24"/>
      <c r="S25" s="24"/>
    </row>
    <row r="26" spans="2:19" ht="15" customHeight="1">
      <c r="B26" s="546"/>
      <c r="C26" s="546"/>
      <c r="D26" s="546"/>
      <c r="E26" s="546"/>
      <c r="F26" s="546"/>
      <c r="G26" s="546"/>
      <c r="H26" s="546"/>
      <c r="I26" s="546"/>
      <c r="J26" s="546"/>
      <c r="K26" s="546"/>
      <c r="L26" s="546"/>
      <c r="M26" s="546"/>
      <c r="N26" s="546"/>
      <c r="O26" s="546"/>
      <c r="P26" s="546"/>
      <c r="Q26" s="24"/>
      <c r="R26" s="24"/>
      <c r="S26" s="24"/>
    </row>
    <row r="27" spans="2:19" ht="15" customHeight="1">
      <c r="B27" s="546"/>
      <c r="C27" s="546"/>
      <c r="D27" s="546"/>
      <c r="E27" s="546"/>
      <c r="F27" s="546"/>
      <c r="G27" s="546"/>
      <c r="H27" s="546"/>
      <c r="I27" s="546"/>
      <c r="J27" s="546"/>
      <c r="K27" s="546"/>
      <c r="L27" s="546"/>
      <c r="M27" s="546"/>
      <c r="N27" s="546"/>
      <c r="O27" s="546"/>
      <c r="P27" s="546"/>
      <c r="Q27" s="24"/>
      <c r="R27" s="24"/>
      <c r="S27" s="24"/>
    </row>
    <row r="28" spans="2:19" ht="15" customHeight="1">
      <c r="B28" s="546"/>
      <c r="C28" s="546"/>
      <c r="D28" s="546"/>
      <c r="E28" s="546"/>
      <c r="F28" s="546"/>
      <c r="G28" s="546"/>
      <c r="H28" s="546"/>
      <c r="I28" s="546"/>
      <c r="J28" s="546"/>
      <c r="K28" s="546"/>
      <c r="L28" s="546"/>
      <c r="M28" s="546"/>
      <c r="N28" s="546"/>
      <c r="O28" s="546"/>
      <c r="P28" s="546"/>
      <c r="Q28" s="24"/>
      <c r="R28" s="24"/>
      <c r="S28" s="24"/>
    </row>
    <row r="29" spans="2:19" ht="15" customHeight="1">
      <c r="B29" s="546"/>
      <c r="C29" s="546"/>
      <c r="D29" s="546"/>
      <c r="E29" s="546"/>
      <c r="F29" s="546"/>
      <c r="G29" s="546"/>
      <c r="H29" s="546"/>
      <c r="I29" s="546"/>
      <c r="J29" s="546"/>
      <c r="K29" s="546"/>
      <c r="L29" s="546"/>
      <c r="M29" s="546"/>
      <c r="N29" s="546"/>
      <c r="O29" s="546"/>
      <c r="P29" s="546"/>
      <c r="Q29" s="24"/>
      <c r="R29" s="24"/>
      <c r="S29" s="24"/>
    </row>
    <row r="30" spans="2:19" ht="15" customHeight="1">
      <c r="B30" s="546"/>
      <c r="C30" s="546"/>
      <c r="D30" s="546"/>
      <c r="E30" s="546"/>
      <c r="F30" s="546"/>
      <c r="G30" s="546"/>
      <c r="H30" s="546"/>
      <c r="I30" s="546"/>
      <c r="J30" s="546"/>
      <c r="K30" s="546"/>
      <c r="L30" s="546"/>
      <c r="M30" s="546"/>
      <c r="N30" s="546"/>
      <c r="O30" s="546"/>
      <c r="P30" s="546"/>
      <c r="Q30" s="24"/>
      <c r="R30" s="24"/>
      <c r="S30" s="24"/>
    </row>
    <row r="31" spans="2:19" ht="15" customHeight="1">
      <c r="B31" s="546"/>
      <c r="C31" s="546"/>
      <c r="D31" s="546"/>
      <c r="E31" s="546"/>
      <c r="F31" s="546"/>
      <c r="G31" s="546"/>
      <c r="H31" s="546"/>
      <c r="I31" s="546"/>
      <c r="J31" s="546"/>
      <c r="K31" s="546"/>
      <c r="L31" s="546"/>
      <c r="M31" s="546"/>
      <c r="N31" s="546"/>
      <c r="O31" s="546"/>
      <c r="P31" s="546"/>
      <c r="Q31" s="24"/>
      <c r="R31" s="24"/>
      <c r="S31" s="24"/>
    </row>
    <row r="32" spans="2:19" ht="15" customHeight="1">
      <c r="B32" s="546"/>
      <c r="C32" s="546"/>
      <c r="D32" s="546"/>
      <c r="E32" s="546"/>
      <c r="F32" s="546"/>
      <c r="G32" s="546"/>
      <c r="H32" s="546"/>
      <c r="I32" s="546"/>
      <c r="J32" s="546"/>
      <c r="K32" s="546"/>
      <c r="L32" s="546"/>
      <c r="M32" s="546"/>
      <c r="N32" s="546"/>
      <c r="O32" s="546"/>
      <c r="P32" s="546"/>
      <c r="Q32" s="24"/>
      <c r="R32" s="24"/>
      <c r="S32" s="24"/>
    </row>
    <row r="33" spans="2:19" ht="15" customHeight="1">
      <c r="B33" s="546"/>
      <c r="C33" s="546"/>
      <c r="D33" s="546"/>
      <c r="E33" s="546"/>
      <c r="F33" s="546"/>
      <c r="G33" s="546"/>
      <c r="H33" s="546"/>
      <c r="I33" s="546"/>
      <c r="J33" s="546"/>
      <c r="K33" s="546"/>
      <c r="L33" s="546"/>
      <c r="M33" s="546"/>
      <c r="N33" s="546"/>
      <c r="O33" s="546"/>
      <c r="P33" s="546"/>
      <c r="Q33" s="24"/>
      <c r="R33" s="24"/>
      <c r="S33" s="24"/>
    </row>
    <row r="34" spans="2:19" ht="15" customHeight="1">
      <c r="B34" s="45"/>
      <c r="C34" s="45"/>
      <c r="D34" s="45"/>
      <c r="E34" s="45"/>
      <c r="F34" s="45"/>
      <c r="G34" s="45"/>
      <c r="H34" s="45"/>
      <c r="I34" s="45"/>
      <c r="J34" s="45"/>
      <c r="K34" s="45"/>
      <c r="L34" s="45"/>
      <c r="M34" s="45"/>
      <c r="N34" s="45"/>
      <c r="O34" s="45"/>
      <c r="P34" s="24"/>
      <c r="Q34" s="24"/>
      <c r="R34" s="24"/>
      <c r="S34" s="24"/>
    </row>
    <row r="35" spans="2:19" ht="15" customHeight="1">
      <c r="B35" s="45"/>
      <c r="C35" s="45"/>
      <c r="D35" s="45"/>
      <c r="E35" s="45"/>
      <c r="F35" s="45"/>
      <c r="G35" s="45"/>
      <c r="H35" s="45"/>
      <c r="I35" s="45"/>
      <c r="J35" s="45"/>
      <c r="K35" s="45"/>
      <c r="L35" s="45"/>
      <c r="M35" s="45"/>
      <c r="N35" s="45"/>
      <c r="O35" s="45"/>
      <c r="P35" s="24"/>
      <c r="Q35" s="24"/>
      <c r="R35" s="24"/>
      <c r="S35" s="24"/>
    </row>
    <row r="36" spans="2:19" ht="15" customHeight="1">
      <c r="B36" s="45"/>
      <c r="C36" s="45"/>
      <c r="D36" s="45"/>
      <c r="E36" s="45"/>
      <c r="F36" s="45"/>
      <c r="G36" s="45"/>
      <c r="H36" s="45"/>
      <c r="I36" s="45"/>
      <c r="J36" s="45"/>
      <c r="K36" s="45"/>
      <c r="L36" s="45"/>
      <c r="M36" s="45"/>
      <c r="N36" s="45"/>
      <c r="O36" s="45"/>
      <c r="P36" s="24"/>
      <c r="Q36" s="24"/>
      <c r="R36" s="24"/>
      <c r="S36" s="24"/>
    </row>
    <row r="37" spans="2:19" ht="15" customHeight="1">
      <c r="B37" s="45"/>
      <c r="C37" s="45"/>
      <c r="D37" s="45"/>
      <c r="E37" s="45"/>
      <c r="F37" s="45"/>
      <c r="G37" s="45"/>
      <c r="H37" s="45"/>
      <c r="I37" s="45"/>
      <c r="J37" s="45"/>
      <c r="K37" s="45"/>
      <c r="L37" s="45"/>
      <c r="M37" s="45"/>
      <c r="N37" s="45"/>
      <c r="O37" s="45"/>
      <c r="P37" s="24"/>
      <c r="Q37" s="24"/>
      <c r="R37" s="24"/>
      <c r="S37" s="24"/>
    </row>
    <row r="38" spans="2:16" ht="15" customHeight="1">
      <c r="B38" s="46"/>
      <c r="C38" s="24"/>
      <c r="D38" s="45"/>
      <c r="E38" s="45"/>
      <c r="F38" s="45"/>
      <c r="G38" s="45"/>
      <c r="H38" s="45"/>
      <c r="I38" s="45"/>
      <c r="J38" s="45"/>
      <c r="K38" s="45"/>
      <c r="L38" s="45"/>
      <c r="M38" s="45"/>
      <c r="N38" s="45"/>
      <c r="O38" s="24"/>
      <c r="P38" s="24"/>
    </row>
    <row r="39" spans="4:18" ht="12.75" customHeight="1">
      <c r="D39" s="47"/>
      <c r="E39" s="47"/>
      <c r="F39" s="47"/>
      <c r="G39" s="47"/>
      <c r="H39" s="47"/>
      <c r="I39" s="45"/>
      <c r="J39" s="45"/>
      <c r="K39" s="45"/>
      <c r="L39" s="45"/>
      <c r="M39" s="45"/>
      <c r="N39" s="45"/>
      <c r="O39" s="45"/>
      <c r="P39" s="45"/>
      <c r="Q39" s="45"/>
      <c r="R39" s="45"/>
    </row>
    <row r="40" spans="3:18" ht="12.75" customHeight="1">
      <c r="C40" s="47"/>
      <c r="D40" s="47"/>
      <c r="E40" s="47"/>
      <c r="F40" s="47"/>
      <c r="H40" s="47"/>
      <c r="I40" s="45"/>
      <c r="J40" s="45"/>
      <c r="K40" s="45"/>
      <c r="L40" s="45"/>
      <c r="M40" s="45"/>
      <c r="N40" s="45"/>
      <c r="O40" s="45"/>
      <c r="P40" s="45"/>
      <c r="Q40" s="45"/>
      <c r="R40" s="45"/>
    </row>
    <row r="41" spans="3:17" ht="12.75" customHeight="1">
      <c r="C41" s="47"/>
      <c r="D41" s="47"/>
      <c r="E41" s="47"/>
      <c r="F41" s="47"/>
      <c r="H41" s="47"/>
      <c r="I41" s="47"/>
      <c r="J41" s="47"/>
      <c r="K41" s="47"/>
      <c r="L41" s="48"/>
      <c r="M41" s="48"/>
      <c r="N41" s="48"/>
      <c r="O41" s="48"/>
      <c r="P41" s="48"/>
      <c r="Q41" s="49"/>
    </row>
    <row r="42" spans="2:11" ht="12.75" customHeight="1">
      <c r="B42" s="47"/>
      <c r="C42" s="47"/>
      <c r="D42" s="47"/>
      <c r="E42" s="47"/>
      <c r="F42" s="48"/>
      <c r="G42" s="48"/>
      <c r="H42" s="48"/>
      <c r="I42" s="48"/>
      <c r="J42" s="48"/>
      <c r="K42" s="49"/>
    </row>
    <row r="43" spans="2:11" ht="12.75" customHeight="1">
      <c r="B43" s="47"/>
      <c r="C43" s="47"/>
      <c r="D43" s="47"/>
      <c r="E43" s="47"/>
      <c r="F43" s="48"/>
      <c r="G43" s="48"/>
      <c r="H43" s="48"/>
      <c r="I43" s="48"/>
      <c r="J43" s="48"/>
      <c r="K43" s="49"/>
    </row>
    <row r="44" spans="2:11" ht="12.75" customHeight="1">
      <c r="B44" s="47"/>
      <c r="C44" s="47"/>
      <c r="D44" s="47"/>
      <c r="E44" s="47"/>
      <c r="F44" s="48"/>
      <c r="G44" s="48"/>
      <c r="H44" s="48"/>
      <c r="I44" s="48"/>
      <c r="J44" s="48"/>
      <c r="K44" s="49"/>
    </row>
    <row r="45" spans="2:11" ht="12.75" customHeight="1">
      <c r="B45" s="47"/>
      <c r="C45" s="47"/>
      <c r="D45" s="47"/>
      <c r="E45" s="47"/>
      <c r="F45" s="48"/>
      <c r="G45" s="48"/>
      <c r="H45" s="48"/>
      <c r="I45" s="48"/>
      <c r="J45" s="48"/>
      <c r="K45" s="49"/>
    </row>
    <row r="46" spans="2:11" ht="12.75" customHeight="1">
      <c r="B46" s="47"/>
      <c r="C46" s="47"/>
      <c r="D46" s="47"/>
      <c r="E46" s="47"/>
      <c r="F46" s="48"/>
      <c r="G46" s="48"/>
      <c r="H46" s="48"/>
      <c r="I46" s="48"/>
      <c r="J46" s="48"/>
      <c r="K46" s="49"/>
    </row>
    <row r="47" spans="2:11" ht="12.75" customHeight="1">
      <c r="B47" s="47"/>
      <c r="C47" s="47"/>
      <c r="D47" s="47"/>
      <c r="E47" s="47"/>
      <c r="F47" s="48"/>
      <c r="G47" s="48"/>
      <c r="H47" s="48"/>
      <c r="I47" s="48"/>
      <c r="J47" s="48"/>
      <c r="K47" s="49"/>
    </row>
    <row r="48" spans="2:11" ht="12.75" customHeight="1">
      <c r="B48" s="47"/>
      <c r="C48" s="47"/>
      <c r="D48" s="47"/>
      <c r="E48" s="47"/>
      <c r="F48" s="48"/>
      <c r="G48" s="48"/>
      <c r="H48" s="48"/>
      <c r="I48" s="48"/>
      <c r="J48" s="48"/>
      <c r="K48" s="49"/>
    </row>
    <row r="49" spans="2:11" ht="12.75" customHeight="1">
      <c r="B49" s="47"/>
      <c r="C49" s="47"/>
      <c r="D49" s="47"/>
      <c r="E49" s="47"/>
      <c r="F49" s="48"/>
      <c r="G49" s="48"/>
      <c r="H49" s="48"/>
      <c r="I49" s="48"/>
      <c r="J49" s="48"/>
      <c r="K49" s="49"/>
    </row>
    <row r="50" spans="2:11" ht="12.75" customHeight="1">
      <c r="B50" s="47"/>
      <c r="C50" s="47"/>
      <c r="D50" s="47"/>
      <c r="E50" s="47"/>
      <c r="F50" s="48"/>
      <c r="G50" s="48"/>
      <c r="H50" s="48"/>
      <c r="I50" s="48"/>
      <c r="J50" s="48"/>
      <c r="K50" s="49"/>
    </row>
    <row r="51" spans="2:11" ht="12.75" customHeight="1">
      <c r="B51" s="47"/>
      <c r="C51" s="47"/>
      <c r="D51" s="47"/>
      <c r="E51" s="47"/>
      <c r="F51" s="48"/>
      <c r="G51" s="48"/>
      <c r="H51" s="48"/>
      <c r="I51" s="48"/>
      <c r="J51" s="48"/>
      <c r="K51" s="49"/>
    </row>
    <row r="52" spans="2:5" ht="12.75" customHeight="1">
      <c r="B52" s="47"/>
      <c r="C52" s="47"/>
      <c r="D52" s="47"/>
      <c r="E52" s="47"/>
    </row>
    <row r="56" spans="2:7" ht="18.75">
      <c r="B56" s="47"/>
      <c r="C56" s="47"/>
      <c r="D56" s="47"/>
      <c r="E56" s="47"/>
      <c r="F56" s="47"/>
      <c r="G56" s="47"/>
    </row>
  </sheetData>
  <sheetProtection/>
  <mergeCells count="25">
    <mergeCell ref="B2:D2"/>
    <mergeCell ref="B22:L22"/>
    <mergeCell ref="B25:P33"/>
    <mergeCell ref="K12:K13"/>
    <mergeCell ref="J12:J13"/>
    <mergeCell ref="C18:E18"/>
    <mergeCell ref="C19:E19"/>
    <mergeCell ref="B20:E20"/>
    <mergeCell ref="C14:E14"/>
    <mergeCell ref="C15:E15"/>
    <mergeCell ref="C16:E16"/>
    <mergeCell ref="C17:E17"/>
    <mergeCell ref="O12:O13"/>
    <mergeCell ref="P12:P13"/>
    <mergeCell ref="C13:E13"/>
    <mergeCell ref="M12:M13"/>
    <mergeCell ref="I12:I13"/>
    <mergeCell ref="L12:L13"/>
    <mergeCell ref="N12:N13"/>
    <mergeCell ref="B5:I5"/>
    <mergeCell ref="B7:F7"/>
    <mergeCell ref="B12:E12"/>
    <mergeCell ref="F12:F13"/>
    <mergeCell ref="G12:G13"/>
    <mergeCell ref="H12:H13"/>
  </mergeCells>
  <printOptions/>
  <pageMargins left="0.7479166666666667" right="0.7479166666666667" top="0.9840277777777777" bottom="0.9840277777777777" header="0.5118055555555555" footer="0.5118055555555555"/>
  <pageSetup fitToHeight="1" fitToWidth="1" horizontalDpi="600" verticalDpi="600" orientation="landscape" paperSize="9" scale="58" r:id="rId1"/>
</worksheet>
</file>

<file path=xl/worksheets/sheet4.xml><?xml version="1.0" encoding="utf-8"?>
<worksheet xmlns="http://schemas.openxmlformats.org/spreadsheetml/2006/main" xmlns:r="http://schemas.openxmlformats.org/officeDocument/2006/relationships">
  <dimension ref="B2:EK489"/>
  <sheetViews>
    <sheetView zoomScale="55" zoomScaleNormal="55" zoomScaleSheetLayoutView="25" workbookViewId="0" topLeftCell="A1">
      <selection activeCell="C4" sqref="C4"/>
    </sheetView>
  </sheetViews>
  <sheetFormatPr defaultColWidth="9.140625" defaultRowHeight="12.75"/>
  <cols>
    <col min="1" max="1" width="3.8515625" style="72" customWidth="1"/>
    <col min="2" max="2" width="17.7109375" style="72" customWidth="1"/>
    <col min="3" max="3" width="29.28125" style="72" bestFit="1" customWidth="1"/>
    <col min="4" max="4" width="15.421875" style="72" customWidth="1"/>
    <col min="5" max="5" width="20.8515625" style="72" customWidth="1"/>
    <col min="6" max="6" width="15.7109375" style="72" customWidth="1"/>
    <col min="7" max="7" width="19.8515625" style="72" bestFit="1" customWidth="1"/>
    <col min="8" max="8" width="15.421875" style="72" bestFit="1" customWidth="1"/>
    <col min="9" max="9" width="21.140625" style="72" customWidth="1"/>
    <col min="10" max="10" width="16.8515625" style="72" customWidth="1"/>
    <col min="11" max="11" width="20.00390625" style="72" customWidth="1"/>
    <col min="12" max="13" width="15.421875" style="72" bestFit="1" customWidth="1"/>
    <col min="14" max="14" width="16.28125" style="72" customWidth="1"/>
    <col min="15" max="15" width="17.421875" style="72" customWidth="1"/>
    <col min="16" max="16" width="17.28125" style="72" bestFit="1" customWidth="1"/>
    <col min="17" max="17" width="15.421875" style="72" bestFit="1" customWidth="1"/>
    <col min="18" max="18" width="16.28125" style="72" customWidth="1"/>
    <col min="19" max="19" width="19.140625" style="72" customWidth="1"/>
    <col min="20" max="20" width="13.7109375" style="72" customWidth="1"/>
    <col min="21" max="21" width="12.8515625" style="72" customWidth="1"/>
    <col min="22" max="22" width="16.00390625" style="72" customWidth="1"/>
    <col min="23" max="23" width="18.00390625" style="72" customWidth="1"/>
    <col min="24" max="24" width="14.140625" style="72" customWidth="1"/>
    <col min="25" max="25" width="17.140625" style="72" customWidth="1"/>
    <col min="26" max="26" width="16.421875" style="72" customWidth="1"/>
    <col min="27" max="27" width="18.57421875" style="72" customWidth="1"/>
    <col min="28" max="28" width="15.00390625" style="72" customWidth="1"/>
    <col min="29" max="29" width="17.57421875" style="72" customWidth="1"/>
    <col min="30" max="30" width="20.140625" style="72" customWidth="1"/>
    <col min="31" max="31" width="16.28125" style="72" customWidth="1"/>
    <col min="32" max="32" width="13.57421875" style="72" customWidth="1"/>
    <col min="33" max="33" width="17.140625" style="72" customWidth="1"/>
    <col min="34" max="34" width="16.421875" style="72" customWidth="1"/>
    <col min="35" max="35" width="15.7109375" style="72" customWidth="1"/>
    <col min="36" max="36" width="19.28125" style="72" customWidth="1"/>
    <col min="37" max="37" width="18.140625" style="72" customWidth="1"/>
    <col min="38" max="38" width="15.8515625" style="72" customWidth="1"/>
    <col min="39" max="39" width="16.140625" style="72" customWidth="1"/>
    <col min="40" max="40" width="14.140625" style="72" customWidth="1"/>
    <col min="41" max="41" width="15.7109375" style="72" customWidth="1"/>
    <col min="42" max="42" width="14.421875" style="72" customWidth="1"/>
    <col min="43" max="43" width="16.421875" style="72" customWidth="1"/>
    <col min="44" max="44" width="15.7109375" style="72" customWidth="1"/>
    <col min="45" max="16384" width="9.140625" style="72" customWidth="1"/>
  </cols>
  <sheetData>
    <row r="2" spans="2:13" ht="20.25" customHeight="1">
      <c r="B2" s="666" t="s">
        <v>544</v>
      </c>
      <c r="C2" s="666"/>
      <c r="D2" s="666"/>
      <c r="E2" s="666"/>
      <c r="F2" s="666"/>
      <c r="G2" s="666"/>
      <c r="H2" s="666"/>
      <c r="I2" s="666"/>
      <c r="J2" s="70"/>
      <c r="K2" s="70"/>
      <c r="L2" s="70"/>
      <c r="M2" s="70"/>
    </row>
    <row r="3" spans="2:8" ht="12.75">
      <c r="B3" s="71"/>
      <c r="C3" s="71"/>
      <c r="D3" s="71"/>
      <c r="E3" s="71"/>
      <c r="F3" s="71"/>
      <c r="G3" s="71"/>
      <c r="H3" s="71"/>
    </row>
    <row r="4" spans="2:8" ht="33" customHeight="1">
      <c r="B4" s="115" t="s">
        <v>92</v>
      </c>
      <c r="C4" s="65">
        <f>+'1. Lavorazione e dati generali'!C3</f>
        <v>0</v>
      </c>
      <c r="D4" s="116"/>
      <c r="E4" s="116"/>
      <c r="F4" s="117"/>
      <c r="G4" s="117"/>
      <c r="H4" s="117"/>
    </row>
    <row r="5" spans="2:41" ht="12" customHeight="1">
      <c r="B5" s="118"/>
      <c r="C5" s="116"/>
      <c r="D5" s="116"/>
      <c r="E5" s="116"/>
      <c r="F5" s="119"/>
      <c r="G5" s="119"/>
      <c r="H5" s="119"/>
      <c r="I5" s="119"/>
      <c r="J5" s="120"/>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93"/>
      <c r="AM5" s="93"/>
      <c r="AN5" s="93"/>
      <c r="AO5" s="93"/>
    </row>
    <row r="6" spans="2:9" ht="9.75" customHeight="1">
      <c r="B6" s="123"/>
      <c r="C6" s="124"/>
      <c r="D6" s="124"/>
      <c r="E6" s="124"/>
      <c r="F6" s="124"/>
      <c r="G6" s="124"/>
      <c r="H6" s="124"/>
      <c r="I6" s="124"/>
    </row>
    <row r="7" spans="2:16" ht="27.75" customHeight="1">
      <c r="B7" s="669" t="s">
        <v>465</v>
      </c>
      <c r="C7" s="669"/>
      <c r="D7" s="669"/>
      <c r="E7" s="669"/>
      <c r="F7" s="669"/>
      <c r="G7" s="669"/>
      <c r="H7" s="669"/>
      <c r="I7" s="669"/>
      <c r="J7" s="672"/>
      <c r="K7" s="673"/>
      <c r="L7" s="673"/>
      <c r="M7" s="673"/>
      <c r="N7" s="673"/>
      <c r="O7" s="673"/>
      <c r="P7" s="673"/>
    </row>
    <row r="8" spans="2:9" ht="9.75" customHeight="1">
      <c r="B8" s="123"/>
      <c r="C8" s="124"/>
      <c r="D8" s="124"/>
      <c r="E8" s="124"/>
      <c r="F8" s="124"/>
      <c r="G8" s="124"/>
      <c r="H8" s="124"/>
      <c r="I8" s="124"/>
    </row>
    <row r="9" spans="2:17" s="71" customFormat="1" ht="32.25" customHeight="1">
      <c r="B9" s="614" t="s">
        <v>286</v>
      </c>
      <c r="C9" s="615"/>
      <c r="D9" s="129"/>
      <c r="E9" s="72"/>
      <c r="F9" s="72"/>
      <c r="G9" s="72"/>
      <c r="H9" s="72"/>
      <c r="I9" s="72"/>
      <c r="J9" s="72"/>
      <c r="K9" s="72"/>
      <c r="L9" s="72"/>
      <c r="M9" s="72"/>
      <c r="N9" s="72"/>
      <c r="O9" s="72"/>
      <c r="P9" s="72"/>
      <c r="Q9" s="72"/>
    </row>
    <row r="10" spans="2:10" s="71" customFormat="1" ht="14.25" customHeight="1" thickBot="1">
      <c r="B10" s="129"/>
      <c r="C10" s="129"/>
      <c r="D10" s="129"/>
      <c r="E10" s="202"/>
      <c r="F10" s="117"/>
      <c r="G10" s="117"/>
      <c r="H10" s="117"/>
      <c r="I10" s="117"/>
      <c r="J10" s="117"/>
    </row>
    <row r="11" spans="2:12" s="71" customFormat="1" ht="51" customHeight="1">
      <c r="B11" s="624" t="s">
        <v>285</v>
      </c>
      <c r="C11" s="663" t="s">
        <v>245</v>
      </c>
      <c r="D11" s="620" t="s">
        <v>246</v>
      </c>
      <c r="E11" s="620"/>
      <c r="F11" s="568" t="s">
        <v>52</v>
      </c>
      <c r="H11" s="581" t="s">
        <v>289</v>
      </c>
      <c r="I11" s="663" t="s">
        <v>245</v>
      </c>
      <c r="J11" s="621" t="s">
        <v>246</v>
      </c>
      <c r="K11" s="664"/>
      <c r="L11" s="568" t="s">
        <v>52</v>
      </c>
    </row>
    <row r="12" spans="2:12" s="71" customFormat="1" ht="24" customHeight="1">
      <c r="B12" s="625"/>
      <c r="C12" s="604"/>
      <c r="D12" s="125" t="s">
        <v>248</v>
      </c>
      <c r="E12" s="125" t="s">
        <v>249</v>
      </c>
      <c r="F12" s="569"/>
      <c r="H12" s="582"/>
      <c r="I12" s="604"/>
      <c r="J12" s="125" t="s">
        <v>248</v>
      </c>
      <c r="K12" s="125" t="s">
        <v>249</v>
      </c>
      <c r="L12" s="659"/>
    </row>
    <row r="13" spans="2:12" s="71" customFormat="1" ht="21.75" customHeight="1">
      <c r="B13" s="616"/>
      <c r="C13" s="156"/>
      <c r="D13" s="199"/>
      <c r="E13" s="199"/>
      <c r="F13" s="200"/>
      <c r="H13" s="616"/>
      <c r="I13" s="156"/>
      <c r="J13" s="199"/>
      <c r="K13" s="199"/>
      <c r="L13" s="200"/>
    </row>
    <row r="14" spans="2:12" s="71" customFormat="1" ht="25.5" customHeight="1">
      <c r="B14" s="617"/>
      <c r="C14" s="156"/>
      <c r="D14" s="199"/>
      <c r="E14" s="199"/>
      <c r="F14" s="200"/>
      <c r="H14" s="617"/>
      <c r="I14" s="156"/>
      <c r="J14" s="199"/>
      <c r="K14" s="199"/>
      <c r="L14" s="200"/>
    </row>
    <row r="15" spans="2:12" s="71" customFormat="1" ht="25.5" customHeight="1">
      <c r="B15" s="617"/>
      <c r="C15" s="156"/>
      <c r="D15" s="199"/>
      <c r="E15" s="199"/>
      <c r="F15" s="200"/>
      <c r="H15" s="617"/>
      <c r="I15" s="156"/>
      <c r="J15" s="199"/>
      <c r="K15" s="199"/>
      <c r="L15" s="200"/>
    </row>
    <row r="16" spans="2:12" s="71" customFormat="1" ht="24" customHeight="1">
      <c r="B16" s="617"/>
      <c r="C16" s="156"/>
      <c r="D16" s="199"/>
      <c r="E16" s="199"/>
      <c r="F16" s="200"/>
      <c r="H16" s="617"/>
      <c r="I16" s="158"/>
      <c r="J16" s="199"/>
      <c r="K16" s="199"/>
      <c r="L16" s="200"/>
    </row>
    <row r="17" spans="2:12" s="71" customFormat="1" ht="27" customHeight="1">
      <c r="B17" s="617"/>
      <c r="C17" s="156"/>
      <c r="D17" s="199"/>
      <c r="E17" s="199"/>
      <c r="F17" s="200"/>
      <c r="H17" s="617"/>
      <c r="I17" s="158"/>
      <c r="J17" s="199"/>
      <c r="K17" s="199"/>
      <c r="L17" s="200"/>
    </row>
    <row r="18" spans="2:12" s="71" customFormat="1" ht="24.75" customHeight="1">
      <c r="B18" s="617"/>
      <c r="C18" s="156"/>
      <c r="D18" s="199"/>
      <c r="E18" s="199"/>
      <c r="F18" s="200"/>
      <c r="H18" s="617"/>
      <c r="I18" s="158"/>
      <c r="J18" s="199"/>
      <c r="K18" s="199"/>
      <c r="L18" s="200"/>
    </row>
    <row r="19" spans="2:12" s="71" customFormat="1" ht="24.75" customHeight="1">
      <c r="B19" s="617"/>
      <c r="C19" s="156"/>
      <c r="D19" s="199"/>
      <c r="E19" s="199"/>
      <c r="F19" s="200"/>
      <c r="H19" s="617"/>
      <c r="I19" s="158"/>
      <c r="J19" s="199"/>
      <c r="K19" s="199"/>
      <c r="L19" s="200"/>
    </row>
    <row r="20" spans="2:12" s="71" customFormat="1" ht="27" customHeight="1">
      <c r="B20" s="617"/>
      <c r="C20" s="156"/>
      <c r="D20" s="199"/>
      <c r="E20" s="199"/>
      <c r="F20" s="200"/>
      <c r="H20" s="617"/>
      <c r="I20" s="158"/>
      <c r="J20" s="199"/>
      <c r="K20" s="199"/>
      <c r="L20" s="200"/>
    </row>
    <row r="21" spans="2:12" s="71" customFormat="1" ht="27" customHeight="1">
      <c r="B21" s="617"/>
      <c r="C21" s="156"/>
      <c r="D21" s="199"/>
      <c r="E21" s="199"/>
      <c r="F21" s="200"/>
      <c r="H21" s="617"/>
      <c r="I21" s="158"/>
      <c r="J21" s="199"/>
      <c r="K21" s="199"/>
      <c r="L21" s="200"/>
    </row>
    <row r="22" spans="2:12" s="71" customFormat="1" ht="27" customHeight="1">
      <c r="B22" s="617"/>
      <c r="C22" s="156"/>
      <c r="D22" s="199"/>
      <c r="E22" s="199"/>
      <c r="F22" s="200"/>
      <c r="H22" s="617"/>
      <c r="I22" s="158"/>
      <c r="J22" s="199"/>
      <c r="K22" s="199"/>
      <c r="L22" s="200"/>
    </row>
    <row r="23" spans="2:12" s="71" customFormat="1" ht="26.25" customHeight="1">
      <c r="B23" s="617"/>
      <c r="C23" s="156"/>
      <c r="D23" s="199"/>
      <c r="E23" s="199"/>
      <c r="F23" s="200"/>
      <c r="H23" s="617"/>
      <c r="I23" s="158"/>
      <c r="J23" s="199"/>
      <c r="K23" s="199"/>
      <c r="L23" s="200"/>
    </row>
    <row r="24" spans="2:12" s="71" customFormat="1" ht="28.5" customHeight="1" thickBot="1">
      <c r="B24" s="617"/>
      <c r="C24" s="157"/>
      <c r="D24" s="378"/>
      <c r="E24" s="199"/>
      <c r="F24" s="321"/>
      <c r="H24" s="617"/>
      <c r="I24" s="159"/>
      <c r="J24" s="199"/>
      <c r="K24" s="199"/>
      <c r="L24" s="200"/>
    </row>
    <row r="25" spans="2:16" s="71" customFormat="1" ht="33.75" customHeight="1" thickBot="1">
      <c r="B25" s="618"/>
      <c r="C25" s="191">
        <f>IF(SUM(C13:C24)=0,"",SUM(C13:C24))</f>
      </c>
      <c r="D25" s="660" t="s">
        <v>263</v>
      </c>
      <c r="E25" s="661"/>
      <c r="F25" s="662"/>
      <c r="G25" s="371"/>
      <c r="H25" s="618"/>
      <c r="I25" s="191">
        <f>IF(SUM(I13:I24)=0,"",SUM(I13:I24))</f>
      </c>
      <c r="J25" s="660" t="s">
        <v>264</v>
      </c>
      <c r="K25" s="661"/>
      <c r="L25" s="662"/>
      <c r="M25" s="93"/>
      <c r="N25" s="93"/>
      <c r="O25" s="93"/>
      <c r="P25" s="93"/>
    </row>
    <row r="26" spans="2:16" s="71" customFormat="1" ht="33.75" customHeight="1" thickBot="1">
      <c r="B26" s="552" t="s">
        <v>515</v>
      </c>
      <c r="C26" s="553"/>
      <c r="D26" s="381"/>
      <c r="E26" s="554" t="s">
        <v>516</v>
      </c>
      <c r="F26" s="555"/>
      <c r="G26" s="382"/>
      <c r="H26" s="552" t="s">
        <v>515</v>
      </c>
      <c r="I26" s="553"/>
      <c r="J26" s="381"/>
      <c r="K26" s="554" t="s">
        <v>516</v>
      </c>
      <c r="L26" s="555"/>
      <c r="M26" s="93"/>
      <c r="N26" s="93"/>
      <c r="O26" s="93"/>
      <c r="P26" s="93"/>
    </row>
    <row r="27" spans="2:21" s="71" customFormat="1" ht="42.75" customHeight="1">
      <c r="B27" s="613" t="s">
        <v>284</v>
      </c>
      <c r="C27" s="613"/>
      <c r="D27" s="613"/>
      <c r="E27" s="613"/>
      <c r="F27" s="613"/>
      <c r="G27" s="613"/>
      <c r="H27" s="613"/>
      <c r="I27" s="613"/>
      <c r="J27" s="613"/>
      <c r="K27" s="613"/>
      <c r="L27" s="128"/>
      <c r="M27" s="128"/>
      <c r="N27" s="128"/>
      <c r="O27" s="128"/>
      <c r="P27" s="128"/>
      <c r="Q27" s="128"/>
      <c r="R27" s="128"/>
      <c r="S27" s="128"/>
      <c r="T27" s="128"/>
      <c r="U27" s="128"/>
    </row>
    <row r="28" spans="2:21" s="71" customFormat="1" ht="44.25" customHeight="1">
      <c r="B28" s="613" t="s">
        <v>262</v>
      </c>
      <c r="C28" s="613"/>
      <c r="D28" s="613"/>
      <c r="E28" s="613"/>
      <c r="F28" s="613"/>
      <c r="G28" s="613"/>
      <c r="H28" s="613"/>
      <c r="I28" s="613"/>
      <c r="J28" s="613"/>
      <c r="K28" s="613"/>
      <c r="L28" s="613"/>
      <c r="M28" s="613"/>
      <c r="N28" s="613"/>
      <c r="O28" s="613"/>
      <c r="P28" s="613"/>
      <c r="Q28" s="613"/>
      <c r="R28" s="613"/>
      <c r="S28" s="613"/>
      <c r="T28" s="613"/>
      <c r="U28" s="613"/>
    </row>
    <row r="29" spans="2:13" s="71" customFormat="1" ht="22.5" customHeight="1">
      <c r="B29" s="103" t="s">
        <v>464</v>
      </c>
      <c r="C29" s="103"/>
      <c r="D29" s="103"/>
      <c r="E29" s="103"/>
      <c r="F29" s="103"/>
      <c r="G29" s="103"/>
      <c r="H29" s="103"/>
      <c r="I29" s="117"/>
      <c r="J29" s="117"/>
      <c r="K29" s="93"/>
      <c r="L29" s="93"/>
      <c r="M29" s="93"/>
    </row>
    <row r="30" spans="2:13" s="71" customFormat="1" ht="22.5" customHeight="1">
      <c r="B30" s="103"/>
      <c r="C30" s="103"/>
      <c r="D30" s="103"/>
      <c r="E30" s="103"/>
      <c r="F30" s="103"/>
      <c r="G30" s="103"/>
      <c r="H30" s="103"/>
      <c r="I30" s="117"/>
      <c r="J30" s="117"/>
      <c r="K30" s="93"/>
      <c r="L30" s="93"/>
      <c r="M30" s="93"/>
    </row>
    <row r="31" spans="2:10" s="71" customFormat="1" ht="36.75" customHeight="1">
      <c r="B31" s="614" t="s">
        <v>287</v>
      </c>
      <c r="C31" s="615"/>
      <c r="D31" s="180"/>
      <c r="E31" s="116"/>
      <c r="F31" s="117"/>
      <c r="G31" s="117"/>
      <c r="H31" s="117"/>
      <c r="I31" s="117"/>
      <c r="J31" s="117"/>
    </row>
    <row r="32" spans="2:10" s="71" customFormat="1" ht="21.75" customHeight="1">
      <c r="B32" s="180"/>
      <c r="C32" s="181"/>
      <c r="D32" s="180"/>
      <c r="E32" s="116"/>
      <c r="F32" s="117"/>
      <c r="G32" s="117"/>
      <c r="H32" s="117"/>
      <c r="I32" s="117"/>
      <c r="J32" s="117"/>
    </row>
    <row r="33" spans="3:137" s="130" customFormat="1" ht="54" customHeight="1">
      <c r="C33" s="121"/>
      <c r="D33" s="609" t="s">
        <v>312</v>
      </c>
      <c r="E33" s="609"/>
      <c r="F33" s="609"/>
      <c r="G33" s="125" t="s">
        <v>151</v>
      </c>
      <c r="H33" s="236" t="s">
        <v>373</v>
      </c>
      <c r="I33" s="125" t="s">
        <v>374</v>
      </c>
      <c r="J33" s="125" t="s">
        <v>375</v>
      </c>
      <c r="K33" s="125" t="s">
        <v>376</v>
      </c>
      <c r="L33" s="125" t="s">
        <v>377</v>
      </c>
      <c r="M33" s="125" t="s">
        <v>378</v>
      </c>
      <c r="N33" s="125" t="s">
        <v>379</v>
      </c>
      <c r="O33" s="125" t="s">
        <v>380</v>
      </c>
      <c r="P33" s="125" t="s">
        <v>381</v>
      </c>
      <c r="Q33" s="125" t="s">
        <v>382</v>
      </c>
      <c r="R33" s="125" t="s">
        <v>383</v>
      </c>
      <c r="S33" s="125" t="s">
        <v>384</v>
      </c>
      <c r="T33" s="125" t="s">
        <v>385</v>
      </c>
      <c r="U33" s="125" t="s">
        <v>386</v>
      </c>
      <c r="V33" s="125" t="s">
        <v>387</v>
      </c>
      <c r="W33" s="125" t="s">
        <v>388</v>
      </c>
      <c r="X33" s="125" t="s">
        <v>389</v>
      </c>
      <c r="Y33" s="125" t="s">
        <v>390</v>
      </c>
      <c r="Z33" s="125" t="s">
        <v>391</v>
      </c>
      <c r="AA33" s="125" t="s">
        <v>392</v>
      </c>
      <c r="AB33" s="125" t="s">
        <v>393</v>
      </c>
      <c r="AC33" s="125" t="s">
        <v>394</v>
      </c>
      <c r="AD33" s="125" t="s">
        <v>395</v>
      </c>
      <c r="AE33" s="125" t="s">
        <v>396</v>
      </c>
      <c r="AF33" s="125" t="s">
        <v>397</v>
      </c>
      <c r="AG33" s="125" t="s">
        <v>398</v>
      </c>
      <c r="AH33" s="125" t="s">
        <v>399</v>
      </c>
      <c r="AI33" s="125" t="s">
        <v>400</v>
      </c>
      <c r="AJ33" s="125" t="s">
        <v>533</v>
      </c>
      <c r="AK33" s="125" t="s">
        <v>534</v>
      </c>
      <c r="AL33" s="125" t="s">
        <v>535</v>
      </c>
      <c r="AM33" s="195" t="s">
        <v>514</v>
      </c>
      <c r="AN33" s="121"/>
      <c r="AO33" s="121"/>
      <c r="AP33" s="121"/>
      <c r="AQ33" s="121"/>
      <c r="AR33" s="610"/>
      <c r="AS33" s="610"/>
      <c r="AT33" s="610"/>
      <c r="AU33" s="610"/>
      <c r="AV33" s="12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31"/>
      <c r="BV33" s="131"/>
      <c r="BW33" s="131"/>
      <c r="BX33" s="131"/>
      <c r="BY33" s="131"/>
      <c r="BZ33" s="131"/>
      <c r="CA33" s="131"/>
      <c r="CB33" s="131"/>
      <c r="CC33" s="131"/>
      <c r="CD33" s="131"/>
      <c r="CE33" s="131"/>
      <c r="CF33" s="131"/>
      <c r="CG33" s="131"/>
      <c r="CH33" s="131"/>
      <c r="CI33" s="131"/>
      <c r="CJ33" s="131"/>
      <c r="CK33" s="131"/>
      <c r="CL33" s="131"/>
      <c r="CM33" s="131"/>
      <c r="CN33" s="131"/>
      <c r="CO33" s="131"/>
      <c r="CP33" s="131"/>
      <c r="CQ33" s="131"/>
      <c r="CR33" s="131"/>
      <c r="CS33" s="131"/>
      <c r="CT33" s="131"/>
      <c r="CU33" s="131"/>
      <c r="CV33" s="131"/>
      <c r="CW33" s="131"/>
      <c r="CX33" s="131"/>
      <c r="CY33" s="131"/>
      <c r="CZ33" s="131"/>
      <c r="DA33" s="131"/>
      <c r="DB33" s="131"/>
      <c r="DC33" s="131"/>
      <c r="DD33" s="131"/>
      <c r="DE33" s="131"/>
      <c r="DF33" s="131"/>
      <c r="DG33" s="131"/>
      <c r="DH33" s="131"/>
      <c r="DI33" s="131"/>
      <c r="DJ33" s="131"/>
      <c r="DK33" s="131"/>
      <c r="DL33" s="131"/>
      <c r="DM33" s="131"/>
      <c r="DN33" s="131"/>
      <c r="DO33" s="131"/>
      <c r="DP33" s="131"/>
      <c r="DQ33" s="131"/>
      <c r="DR33" s="131"/>
      <c r="DS33" s="131"/>
      <c r="DT33" s="131"/>
      <c r="DU33" s="131"/>
      <c r="DV33" s="131"/>
      <c r="DW33" s="131"/>
      <c r="DX33" s="131"/>
      <c r="DY33" s="131"/>
      <c r="DZ33" s="131"/>
      <c r="EA33" s="131"/>
      <c r="EB33" s="131"/>
      <c r="EC33" s="131"/>
      <c r="ED33" s="131"/>
      <c r="EE33" s="131"/>
      <c r="EF33" s="131"/>
      <c r="EG33" s="131"/>
    </row>
    <row r="34" spans="3:137" s="130" customFormat="1" ht="30" customHeight="1">
      <c r="C34" s="132"/>
      <c r="D34" s="611" t="s">
        <v>162</v>
      </c>
      <c r="E34" s="611"/>
      <c r="F34" s="611"/>
      <c r="G34" s="193"/>
      <c r="H34" s="194"/>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0"/>
      <c r="AJ34" s="195"/>
      <c r="AK34" s="195"/>
      <c r="AL34" s="195"/>
      <c r="AM34" s="195"/>
      <c r="AN34" s="121"/>
      <c r="AO34" s="121"/>
      <c r="AP34" s="121"/>
      <c r="AQ34" s="121"/>
      <c r="AR34" s="121"/>
      <c r="AS34" s="121"/>
      <c r="AT34" s="121"/>
      <c r="AU34" s="121"/>
      <c r="AV34" s="12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1"/>
      <c r="DV34" s="131"/>
      <c r="DW34" s="131"/>
      <c r="DX34" s="131"/>
      <c r="DY34" s="131"/>
      <c r="DZ34" s="131"/>
      <c r="EA34" s="131"/>
      <c r="EB34" s="131"/>
      <c r="EC34" s="131"/>
      <c r="ED34" s="131"/>
      <c r="EE34" s="131"/>
      <c r="EF34" s="131"/>
      <c r="EG34" s="131"/>
    </row>
    <row r="35" spans="3:137" s="130" customFormat="1" ht="30" customHeight="1">
      <c r="C35" s="132"/>
      <c r="D35" s="612" t="s">
        <v>163</v>
      </c>
      <c r="E35" s="612"/>
      <c r="F35" s="612"/>
      <c r="G35" s="196"/>
      <c r="H35" s="190"/>
      <c r="I35" s="190"/>
      <c r="J35" s="190"/>
      <c r="K35" s="190"/>
      <c r="L35" s="190"/>
      <c r="M35" s="190"/>
      <c r="N35" s="190"/>
      <c r="O35" s="190"/>
      <c r="P35" s="190"/>
      <c r="Q35" s="190"/>
      <c r="R35" s="190"/>
      <c r="S35" s="190"/>
      <c r="T35" s="190"/>
      <c r="U35" s="190"/>
      <c r="V35" s="190"/>
      <c r="W35" s="190"/>
      <c r="X35" s="190"/>
      <c r="Y35" s="190"/>
      <c r="Z35" s="190"/>
      <c r="AA35" s="190"/>
      <c r="AB35" s="196"/>
      <c r="AC35" s="190"/>
      <c r="AD35" s="190"/>
      <c r="AE35" s="190"/>
      <c r="AF35" s="190"/>
      <c r="AG35" s="190"/>
      <c r="AH35" s="190"/>
      <c r="AI35" s="190"/>
      <c r="AJ35" s="195"/>
      <c r="AK35" s="195"/>
      <c r="AL35" s="195"/>
      <c r="AM35" s="195"/>
      <c r="AN35" s="121"/>
      <c r="AO35" s="121"/>
      <c r="AP35" s="121"/>
      <c r="AQ35" s="121"/>
      <c r="AR35" s="131"/>
      <c r="AS35" s="131"/>
      <c r="AT35" s="131"/>
      <c r="AU35" s="131"/>
      <c r="AV35" s="12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1"/>
      <c r="BX35" s="131"/>
      <c r="BY35" s="131"/>
      <c r="BZ35" s="131"/>
      <c r="CA35" s="131"/>
      <c r="CB35" s="131"/>
      <c r="CC35" s="131"/>
      <c r="CD35" s="131"/>
      <c r="CE35" s="131"/>
      <c r="CF35" s="131"/>
      <c r="CG35" s="131"/>
      <c r="CH35" s="131"/>
      <c r="CI35" s="131"/>
      <c r="CJ35" s="131"/>
      <c r="CK35" s="131"/>
      <c r="CL35" s="131"/>
      <c r="CM35" s="131"/>
      <c r="CN35" s="131"/>
      <c r="CO35" s="131"/>
      <c r="CP35" s="131"/>
      <c r="CQ35" s="131"/>
      <c r="CR35" s="131"/>
      <c r="CS35" s="131"/>
      <c r="CT35" s="131"/>
      <c r="CU35" s="131"/>
      <c r="CV35" s="131"/>
      <c r="CW35" s="131"/>
      <c r="CX35" s="131"/>
      <c r="CY35" s="131"/>
      <c r="CZ35" s="131"/>
      <c r="DA35" s="131"/>
      <c r="DB35" s="131"/>
      <c r="DC35" s="131"/>
      <c r="DD35" s="131"/>
      <c r="DE35" s="131"/>
      <c r="DF35" s="131"/>
      <c r="DG35" s="131"/>
      <c r="DH35" s="131"/>
      <c r="DI35" s="131"/>
      <c r="DJ35" s="131"/>
      <c r="DK35" s="131"/>
      <c r="DL35" s="131"/>
      <c r="DM35" s="131"/>
      <c r="DN35" s="131"/>
      <c r="DO35" s="131"/>
      <c r="DP35" s="131"/>
      <c r="DQ35" s="131"/>
      <c r="DR35" s="131"/>
      <c r="DS35" s="131"/>
      <c r="DT35" s="131"/>
      <c r="DU35" s="131"/>
      <c r="DV35" s="131"/>
      <c r="DW35" s="131"/>
      <c r="DX35" s="131"/>
      <c r="DY35" s="131"/>
      <c r="DZ35" s="131"/>
      <c r="EA35" s="131"/>
      <c r="EB35" s="131"/>
      <c r="EC35" s="131"/>
      <c r="ED35" s="131"/>
      <c r="EE35" s="131"/>
      <c r="EF35" s="131"/>
      <c r="EG35" s="131"/>
    </row>
    <row r="36" spans="3:137" s="133" customFormat="1" ht="15.75">
      <c r="C36" s="132"/>
      <c r="D36" s="132"/>
      <c r="E36" s="132"/>
      <c r="F36" s="132"/>
      <c r="G36" s="135"/>
      <c r="H36" s="121"/>
      <c r="I36" s="121"/>
      <c r="J36" s="121"/>
      <c r="K36" s="121"/>
      <c r="L36" s="121"/>
      <c r="M36" s="121"/>
      <c r="N36" s="121"/>
      <c r="O36" s="121"/>
      <c r="P36" s="121"/>
      <c r="Q36" s="121"/>
      <c r="R36" s="121"/>
      <c r="S36" s="121"/>
      <c r="T36" s="121"/>
      <c r="U36" s="121"/>
      <c r="V36" s="121"/>
      <c r="W36" s="121"/>
      <c r="X36" s="121"/>
      <c r="Y36" s="121"/>
      <c r="Z36" s="121"/>
      <c r="AA36" s="134"/>
      <c r="AB36" s="121"/>
      <c r="AC36" s="121"/>
      <c r="AD36" s="121"/>
      <c r="AE36" s="121"/>
      <c r="AF36" s="121"/>
      <c r="AG36" s="121"/>
      <c r="AH36" s="121"/>
      <c r="AI36" s="121"/>
      <c r="AJ36" s="121"/>
      <c r="AK36" s="121"/>
      <c r="AL36" s="121"/>
      <c r="AM36" s="121"/>
      <c r="AN36" s="121"/>
      <c r="AO36" s="121"/>
      <c r="AP36" s="121"/>
      <c r="AQ36" s="121"/>
      <c r="AR36" s="134"/>
      <c r="AS36" s="134"/>
      <c r="AT36" s="134"/>
      <c r="AU36" s="134"/>
      <c r="AV36" s="121"/>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134"/>
      <c r="BW36" s="134"/>
      <c r="BX36" s="134"/>
      <c r="BY36" s="134"/>
      <c r="BZ36" s="134"/>
      <c r="CA36" s="134"/>
      <c r="CB36" s="134"/>
      <c r="CC36" s="134"/>
      <c r="CD36" s="134"/>
      <c r="CE36" s="134"/>
      <c r="CF36" s="134"/>
      <c r="CG36" s="134"/>
      <c r="CH36" s="134"/>
      <c r="CI36" s="134"/>
      <c r="CJ36" s="134"/>
      <c r="CK36" s="134"/>
      <c r="CL36" s="134"/>
      <c r="CM36" s="134"/>
      <c r="CN36" s="134"/>
      <c r="CO36" s="134"/>
      <c r="CP36" s="134"/>
      <c r="CQ36" s="134"/>
      <c r="CR36" s="134"/>
      <c r="CS36" s="134"/>
      <c r="CT36" s="134"/>
      <c r="CU36" s="134"/>
      <c r="CV36" s="134"/>
      <c r="CW36" s="134"/>
      <c r="CX36" s="134"/>
      <c r="CY36" s="134"/>
      <c r="CZ36" s="134"/>
      <c r="DA36" s="134"/>
      <c r="DB36" s="134"/>
      <c r="DC36" s="134"/>
      <c r="DD36" s="134"/>
      <c r="DE36" s="134"/>
      <c r="DF36" s="134"/>
      <c r="DG36" s="134"/>
      <c r="DH36" s="134"/>
      <c r="DI36" s="134"/>
      <c r="DJ36" s="134"/>
      <c r="DK36" s="134"/>
      <c r="DL36" s="134"/>
      <c r="DM36" s="134"/>
      <c r="DN36" s="134"/>
      <c r="DO36" s="134"/>
      <c r="DP36" s="134"/>
      <c r="DQ36" s="134"/>
      <c r="DR36" s="134"/>
      <c r="DS36" s="134"/>
      <c r="DT36" s="134"/>
      <c r="DU36" s="134"/>
      <c r="DV36" s="134"/>
      <c r="DW36" s="134"/>
      <c r="DX36" s="134"/>
      <c r="DY36" s="134"/>
      <c r="DZ36" s="134"/>
      <c r="EA36" s="134"/>
      <c r="EB36" s="134"/>
      <c r="EC36" s="134"/>
      <c r="ED36" s="134"/>
      <c r="EE36" s="134"/>
      <c r="EF36" s="134"/>
      <c r="EG36" s="134"/>
    </row>
    <row r="37" spans="3:137" s="133" customFormat="1" ht="30" customHeight="1">
      <c r="C37" s="132"/>
      <c r="D37" s="606" t="s">
        <v>313</v>
      </c>
      <c r="E37" s="607"/>
      <c r="F37" s="607" t="s">
        <v>314</v>
      </c>
      <c r="G37" s="608"/>
      <c r="H37" s="197"/>
      <c r="I37" s="197"/>
      <c r="J37" s="197"/>
      <c r="K37" s="197"/>
      <c r="L37" s="197"/>
      <c r="M37" s="197"/>
      <c r="N37" s="197"/>
      <c r="O37" s="197"/>
      <c r="P37" s="197"/>
      <c r="Q37" s="197"/>
      <c r="R37" s="197"/>
      <c r="S37" s="197"/>
      <c r="T37" s="197"/>
      <c r="U37" s="197"/>
      <c r="V37" s="197"/>
      <c r="W37" s="197"/>
      <c r="X37" s="197"/>
      <c r="Y37" s="197"/>
      <c r="Z37" s="197"/>
      <c r="AA37" s="190"/>
      <c r="AB37" s="197"/>
      <c r="AC37" s="197"/>
      <c r="AD37" s="197"/>
      <c r="AE37" s="197"/>
      <c r="AF37" s="197"/>
      <c r="AG37" s="197"/>
      <c r="AH37" s="198"/>
      <c r="AI37" s="190"/>
      <c r="AJ37" s="195"/>
      <c r="AK37" s="195"/>
      <c r="AL37" s="195"/>
      <c r="AM37" s="195"/>
      <c r="AN37" s="121"/>
      <c r="AO37" s="121"/>
      <c r="AP37" s="121"/>
      <c r="AQ37" s="121"/>
      <c r="AR37" s="134"/>
      <c r="AS37" s="134"/>
      <c r="AT37" s="134"/>
      <c r="AU37" s="134"/>
      <c r="AV37" s="121"/>
      <c r="AW37" s="134"/>
      <c r="AX37" s="134"/>
      <c r="AY37" s="134"/>
      <c r="AZ37" s="134"/>
      <c r="BA37" s="134"/>
      <c r="BB37" s="134"/>
      <c r="BC37" s="134"/>
      <c r="BD37" s="134"/>
      <c r="BE37" s="134"/>
      <c r="BF37" s="134"/>
      <c r="BG37" s="134"/>
      <c r="BH37" s="134"/>
      <c r="BI37" s="134"/>
      <c r="BJ37" s="134"/>
      <c r="BK37" s="134"/>
      <c r="BL37" s="134"/>
      <c r="BM37" s="134"/>
      <c r="BN37" s="134"/>
      <c r="BO37" s="134"/>
      <c r="BP37" s="134"/>
      <c r="BQ37" s="134"/>
      <c r="BR37" s="134"/>
      <c r="BS37" s="134"/>
      <c r="BT37" s="134"/>
      <c r="BU37" s="134"/>
      <c r="BV37" s="134"/>
      <c r="BW37" s="134"/>
      <c r="BX37" s="134"/>
      <c r="BY37" s="134"/>
      <c r="BZ37" s="134"/>
      <c r="CA37" s="134"/>
      <c r="CB37" s="134"/>
      <c r="CC37" s="134"/>
      <c r="CD37" s="134"/>
      <c r="CE37" s="134"/>
      <c r="CF37" s="134"/>
      <c r="CG37" s="134"/>
      <c r="CH37" s="134"/>
      <c r="CI37" s="134"/>
      <c r="CJ37" s="134"/>
      <c r="CK37" s="134"/>
      <c r="CL37" s="134"/>
      <c r="CM37" s="134"/>
      <c r="CN37" s="134"/>
      <c r="CO37" s="134"/>
      <c r="CP37" s="134"/>
      <c r="CQ37" s="134"/>
      <c r="CR37" s="134"/>
      <c r="CS37" s="134"/>
      <c r="CT37" s="134"/>
      <c r="CU37" s="134"/>
      <c r="CV37" s="134"/>
      <c r="CW37" s="134"/>
      <c r="CX37" s="134"/>
      <c r="CY37" s="134"/>
      <c r="CZ37" s="134"/>
      <c r="DA37" s="134"/>
      <c r="DB37" s="134"/>
      <c r="DC37" s="134"/>
      <c r="DD37" s="134"/>
      <c r="DE37" s="134"/>
      <c r="DF37" s="134"/>
      <c r="DG37" s="134"/>
      <c r="DH37" s="134"/>
      <c r="DI37" s="134"/>
      <c r="DJ37" s="134"/>
      <c r="DK37" s="134"/>
      <c r="DL37" s="134"/>
      <c r="DM37" s="134"/>
      <c r="DN37" s="134"/>
      <c r="DO37" s="134"/>
      <c r="DP37" s="134"/>
      <c r="DQ37" s="134"/>
      <c r="DR37" s="134"/>
      <c r="DS37" s="134"/>
      <c r="DT37" s="134"/>
      <c r="DU37" s="134"/>
      <c r="DV37" s="134"/>
      <c r="DW37" s="134"/>
      <c r="DX37" s="134"/>
      <c r="DY37" s="134"/>
      <c r="DZ37" s="134"/>
      <c r="EA37" s="134"/>
      <c r="EB37" s="134"/>
      <c r="EC37" s="134"/>
      <c r="ED37" s="134"/>
      <c r="EE37" s="134"/>
      <c r="EF37" s="134"/>
      <c r="EG37" s="134"/>
    </row>
    <row r="38" spans="3:141" s="133" customFormat="1" ht="15.75" customHeight="1">
      <c r="C38" s="132"/>
      <c r="D38" s="203"/>
      <c r="E38" s="203"/>
      <c r="F38" s="203"/>
      <c r="G38" s="203"/>
      <c r="H38" s="203"/>
      <c r="I38" s="203"/>
      <c r="J38" s="203"/>
      <c r="K38" s="203"/>
      <c r="L38" s="203"/>
      <c r="M38" s="121"/>
      <c r="N38" s="121"/>
      <c r="O38" s="121"/>
      <c r="P38" s="121"/>
      <c r="Q38" s="121"/>
      <c r="R38" s="121"/>
      <c r="S38" s="121"/>
      <c r="T38" s="121"/>
      <c r="U38" s="121"/>
      <c r="V38" s="121"/>
      <c r="W38" s="121"/>
      <c r="X38" s="121"/>
      <c r="Y38" s="121"/>
      <c r="Z38" s="121"/>
      <c r="AA38" s="121"/>
      <c r="AB38" s="121"/>
      <c r="AC38" s="121"/>
      <c r="AD38" s="134"/>
      <c r="AE38" s="121"/>
      <c r="AF38" s="121"/>
      <c r="AG38" s="121"/>
      <c r="AH38" s="121"/>
      <c r="AI38" s="121"/>
      <c r="AJ38" s="121"/>
      <c r="AK38" s="121"/>
      <c r="AL38" s="121"/>
      <c r="AM38" s="121"/>
      <c r="AN38" s="121"/>
      <c r="AO38" s="121"/>
      <c r="AP38" s="121"/>
      <c r="AQ38" s="121"/>
      <c r="AR38" s="121"/>
      <c r="AS38" s="121"/>
      <c r="AT38" s="121"/>
      <c r="AU38" s="121"/>
      <c r="AV38" s="134"/>
      <c r="AW38" s="134"/>
      <c r="AX38" s="134"/>
      <c r="AY38" s="134"/>
      <c r="AZ38" s="121"/>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c r="CH38" s="134"/>
      <c r="CI38" s="134"/>
      <c r="CJ38" s="134"/>
      <c r="CK38" s="134"/>
      <c r="CL38" s="134"/>
      <c r="CM38" s="134"/>
      <c r="CN38" s="134"/>
      <c r="CO38" s="134"/>
      <c r="CP38" s="134"/>
      <c r="CQ38" s="134"/>
      <c r="CR38" s="134"/>
      <c r="CS38" s="134"/>
      <c r="CT38" s="134"/>
      <c r="CU38" s="134"/>
      <c r="CV38" s="134"/>
      <c r="CW38" s="134"/>
      <c r="CX38" s="134"/>
      <c r="CY38" s="134"/>
      <c r="CZ38" s="134"/>
      <c r="DA38" s="134"/>
      <c r="DB38" s="134"/>
      <c r="DC38" s="134"/>
      <c r="DD38" s="134"/>
      <c r="DE38" s="134"/>
      <c r="DF38" s="134"/>
      <c r="DG38" s="134"/>
      <c r="DH38" s="134"/>
      <c r="DI38" s="134"/>
      <c r="DJ38" s="134"/>
      <c r="DK38" s="134"/>
      <c r="DL38" s="134"/>
      <c r="DM38" s="134"/>
      <c r="DN38" s="134"/>
      <c r="DO38" s="134"/>
      <c r="DP38" s="134"/>
      <c r="DQ38" s="134"/>
      <c r="DR38" s="134"/>
      <c r="DS38" s="134"/>
      <c r="DT38" s="134"/>
      <c r="DU38" s="134"/>
      <c r="DV38" s="134"/>
      <c r="DW38" s="134"/>
      <c r="DX38" s="134"/>
      <c r="DY38" s="134"/>
      <c r="DZ38" s="134"/>
      <c r="EA38" s="134"/>
      <c r="EB38" s="134"/>
      <c r="EC38" s="134"/>
      <c r="ED38" s="134"/>
      <c r="EE38" s="134"/>
      <c r="EF38" s="134"/>
      <c r="EG38" s="134"/>
      <c r="EH38" s="134"/>
      <c r="EI38" s="134"/>
      <c r="EJ38" s="134"/>
      <c r="EK38" s="134"/>
    </row>
    <row r="39" spans="2:141" s="71" customFormat="1" ht="12.75" customHeight="1" thickBot="1">
      <c r="B39" s="122"/>
      <c r="C39" s="116"/>
      <c r="D39" s="116"/>
      <c r="E39" s="370"/>
      <c r="F39" s="117"/>
      <c r="G39" s="117"/>
      <c r="H39" s="117"/>
      <c r="I39" s="117"/>
      <c r="J39" s="117"/>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93"/>
      <c r="BS39" s="93"/>
      <c r="BT39" s="93"/>
      <c r="BU39" s="93"/>
      <c r="BV39" s="93"/>
      <c r="BW39" s="93"/>
      <c r="BX39" s="93"/>
      <c r="BY39" s="93"/>
      <c r="BZ39" s="93"/>
      <c r="CA39" s="93"/>
      <c r="CB39" s="93"/>
      <c r="CC39" s="93"/>
      <c r="CD39" s="93"/>
      <c r="CE39" s="93"/>
      <c r="CF39" s="93"/>
      <c r="CG39" s="93"/>
      <c r="CH39" s="93"/>
      <c r="CI39" s="93"/>
      <c r="CJ39" s="93"/>
      <c r="CK39" s="93"/>
      <c r="CL39" s="93"/>
      <c r="CM39" s="93"/>
      <c r="CN39" s="93"/>
      <c r="CO39" s="93"/>
      <c r="CP39" s="93"/>
      <c r="CQ39" s="93"/>
      <c r="CR39" s="93"/>
      <c r="CS39" s="93"/>
      <c r="CT39" s="93"/>
      <c r="CU39" s="93"/>
      <c r="CV39" s="93"/>
      <c r="CW39" s="93"/>
      <c r="CX39" s="93"/>
      <c r="CY39" s="93"/>
      <c r="CZ39" s="93"/>
      <c r="DA39" s="93"/>
      <c r="DB39" s="93"/>
      <c r="DC39" s="93"/>
      <c r="DD39" s="93"/>
      <c r="DE39" s="93"/>
      <c r="DF39" s="93"/>
      <c r="DG39" s="93"/>
      <c r="DH39" s="93"/>
      <c r="DI39" s="93"/>
      <c r="DJ39" s="93"/>
      <c r="DK39" s="93"/>
      <c r="DL39" s="93"/>
      <c r="DM39" s="93"/>
      <c r="DN39" s="93"/>
      <c r="DO39" s="93"/>
      <c r="DP39" s="93"/>
      <c r="DQ39" s="93"/>
      <c r="DR39" s="93"/>
      <c r="DS39" s="93"/>
      <c r="DT39" s="93"/>
      <c r="DU39" s="93"/>
      <c r="DV39" s="93"/>
      <c r="DW39" s="93"/>
      <c r="DX39" s="93"/>
      <c r="DY39" s="93"/>
      <c r="DZ39" s="93"/>
      <c r="EA39" s="93"/>
      <c r="EB39" s="93"/>
      <c r="EC39" s="93"/>
      <c r="ED39" s="93"/>
      <c r="EE39" s="93"/>
      <c r="EF39" s="93"/>
      <c r="EG39" s="93"/>
      <c r="EH39" s="93"/>
      <c r="EI39" s="93"/>
      <c r="EJ39" s="93"/>
      <c r="EK39" s="93"/>
    </row>
    <row r="40" spans="2:39" s="93" customFormat="1" ht="57" customHeight="1">
      <c r="B40" s="624" t="s">
        <v>150</v>
      </c>
      <c r="C40" s="620"/>
      <c r="D40" s="620"/>
      <c r="E40" s="620"/>
      <c r="F40" s="620"/>
      <c r="G40" s="329" t="s">
        <v>151</v>
      </c>
      <c r="H40" s="330" t="s">
        <v>299</v>
      </c>
      <c r="I40" s="329" t="s">
        <v>300</v>
      </c>
      <c r="J40" s="329" t="s">
        <v>301</v>
      </c>
      <c r="K40" s="329" t="s">
        <v>302</v>
      </c>
      <c r="L40" s="329" t="s">
        <v>303</v>
      </c>
      <c r="M40" s="329" t="s">
        <v>406</v>
      </c>
      <c r="N40" s="329" t="s">
        <v>407</v>
      </c>
      <c r="O40" s="329" t="s">
        <v>304</v>
      </c>
      <c r="P40" s="329" t="s">
        <v>408</v>
      </c>
      <c r="Q40" s="329" t="s">
        <v>409</v>
      </c>
      <c r="R40" s="329" t="s">
        <v>305</v>
      </c>
      <c r="S40" s="329" t="s">
        <v>410</v>
      </c>
      <c r="T40" s="329" t="s">
        <v>411</v>
      </c>
      <c r="U40" s="329" t="s">
        <v>412</v>
      </c>
      <c r="V40" s="329" t="s">
        <v>413</v>
      </c>
      <c r="W40" s="329" t="s">
        <v>414</v>
      </c>
      <c r="X40" s="329" t="s">
        <v>415</v>
      </c>
      <c r="Y40" s="329" t="s">
        <v>416</v>
      </c>
      <c r="Z40" s="329" t="s">
        <v>417</v>
      </c>
      <c r="AA40" s="329" t="s">
        <v>418</v>
      </c>
      <c r="AB40" s="329" t="s">
        <v>419</v>
      </c>
      <c r="AC40" s="329" t="s">
        <v>420</v>
      </c>
      <c r="AD40" s="329" t="s">
        <v>421</v>
      </c>
      <c r="AE40" s="329" t="s">
        <v>422</v>
      </c>
      <c r="AF40" s="329" t="s">
        <v>423</v>
      </c>
      <c r="AG40" s="329" t="s">
        <v>424</v>
      </c>
      <c r="AH40" s="329" t="s">
        <v>425</v>
      </c>
      <c r="AI40" s="329" t="s">
        <v>426</v>
      </c>
      <c r="AJ40" s="125" t="s">
        <v>536</v>
      </c>
      <c r="AK40" s="125" t="s">
        <v>537</v>
      </c>
      <c r="AL40" s="125" t="s">
        <v>538</v>
      </c>
      <c r="AM40" s="195" t="s">
        <v>514</v>
      </c>
    </row>
    <row r="41" spans="2:39" s="130" customFormat="1" ht="103.5" customHeight="1">
      <c r="B41" s="322" t="s">
        <v>285</v>
      </c>
      <c r="C41" s="125" t="s">
        <v>322</v>
      </c>
      <c r="D41" s="138" t="s">
        <v>155</v>
      </c>
      <c r="E41" s="604" t="s">
        <v>251</v>
      </c>
      <c r="F41" s="604"/>
      <c r="G41" s="246"/>
      <c r="H41" s="247" t="s">
        <v>405</v>
      </c>
      <c r="I41" s="247" t="s">
        <v>405</v>
      </c>
      <c r="J41" s="247" t="s">
        <v>405</v>
      </c>
      <c r="K41" s="247" t="s">
        <v>405</v>
      </c>
      <c r="L41" s="247" t="s">
        <v>405</v>
      </c>
      <c r="M41" s="247" t="s">
        <v>405</v>
      </c>
      <c r="N41" s="247" t="s">
        <v>405</v>
      </c>
      <c r="O41" s="247" t="s">
        <v>405</v>
      </c>
      <c r="P41" s="247" t="s">
        <v>405</v>
      </c>
      <c r="Q41" s="247" t="s">
        <v>405</v>
      </c>
      <c r="R41" s="247" t="s">
        <v>405</v>
      </c>
      <c r="S41" s="247" t="s">
        <v>405</v>
      </c>
      <c r="T41" s="247" t="s">
        <v>405</v>
      </c>
      <c r="U41" s="247" t="s">
        <v>405</v>
      </c>
      <c r="V41" s="247" t="s">
        <v>405</v>
      </c>
      <c r="W41" s="247" t="s">
        <v>405</v>
      </c>
      <c r="X41" s="247" t="s">
        <v>405</v>
      </c>
      <c r="Y41" s="247" t="s">
        <v>405</v>
      </c>
      <c r="Z41" s="247" t="s">
        <v>405</v>
      </c>
      <c r="AA41" s="247" t="s">
        <v>405</v>
      </c>
      <c r="AB41" s="247" t="s">
        <v>405</v>
      </c>
      <c r="AC41" s="247" t="s">
        <v>405</v>
      </c>
      <c r="AD41" s="247" t="s">
        <v>405</v>
      </c>
      <c r="AE41" s="247" t="s">
        <v>405</v>
      </c>
      <c r="AF41" s="247" t="s">
        <v>405</v>
      </c>
      <c r="AG41" s="247" t="s">
        <v>405</v>
      </c>
      <c r="AH41" s="247" t="s">
        <v>405</v>
      </c>
      <c r="AI41" s="247" t="s">
        <v>405</v>
      </c>
      <c r="AJ41" s="247" t="s">
        <v>405</v>
      </c>
      <c r="AK41" s="247" t="s">
        <v>405</v>
      </c>
      <c r="AL41" s="246" t="s">
        <v>525</v>
      </c>
      <c r="AM41" s="331"/>
    </row>
    <row r="42" spans="2:39" ht="30" customHeight="1">
      <c r="B42" s="589">
        <f>+IF(B13&lt;&gt;"",B13,"")</f>
      </c>
      <c r="C42" s="591"/>
      <c r="D42" s="160"/>
      <c r="E42" s="600"/>
      <c r="F42" s="600"/>
      <c r="G42" s="290"/>
      <c r="H42" s="163"/>
      <c r="I42" s="163"/>
      <c r="J42" s="163"/>
      <c r="K42" s="163"/>
      <c r="L42" s="291"/>
      <c r="M42" s="163"/>
      <c r="N42" s="163"/>
      <c r="O42" s="163"/>
      <c r="P42" s="291"/>
      <c r="Q42" s="291"/>
      <c r="R42" s="163"/>
      <c r="S42" s="163"/>
      <c r="T42" s="163"/>
      <c r="U42" s="163"/>
      <c r="V42" s="163"/>
      <c r="W42" s="163"/>
      <c r="X42" s="163"/>
      <c r="Y42" s="163"/>
      <c r="Z42" s="163"/>
      <c r="AA42" s="163"/>
      <c r="AB42" s="163"/>
      <c r="AC42" s="163"/>
      <c r="AD42" s="163"/>
      <c r="AE42" s="163"/>
      <c r="AF42" s="163"/>
      <c r="AG42" s="163"/>
      <c r="AH42" s="163"/>
      <c r="AI42" s="163"/>
      <c r="AJ42" s="163"/>
      <c r="AK42" s="163"/>
      <c r="AL42" s="163"/>
      <c r="AM42" s="292"/>
    </row>
    <row r="43" spans="2:39" ht="30" customHeight="1">
      <c r="B43" s="589"/>
      <c r="C43" s="591"/>
      <c r="D43" s="160"/>
      <c r="E43" s="600"/>
      <c r="F43" s="600"/>
      <c r="G43" s="293"/>
      <c r="H43" s="163"/>
      <c r="I43" s="163"/>
      <c r="J43" s="163"/>
      <c r="K43" s="163"/>
      <c r="L43" s="291"/>
      <c r="M43" s="163"/>
      <c r="N43" s="163"/>
      <c r="O43" s="163"/>
      <c r="P43" s="291"/>
      <c r="Q43" s="291"/>
      <c r="R43" s="163"/>
      <c r="S43" s="163"/>
      <c r="T43" s="163"/>
      <c r="U43" s="163"/>
      <c r="V43" s="163"/>
      <c r="W43" s="163"/>
      <c r="X43" s="163"/>
      <c r="Y43" s="163"/>
      <c r="Z43" s="163"/>
      <c r="AA43" s="163"/>
      <c r="AB43" s="163"/>
      <c r="AC43" s="163"/>
      <c r="AD43" s="163"/>
      <c r="AE43" s="163"/>
      <c r="AF43" s="163"/>
      <c r="AG43" s="163"/>
      <c r="AH43" s="163"/>
      <c r="AI43" s="163"/>
      <c r="AJ43" s="163"/>
      <c r="AK43" s="163"/>
      <c r="AL43" s="163"/>
      <c r="AM43" s="292"/>
    </row>
    <row r="44" spans="2:39" ht="30" customHeight="1">
      <c r="B44" s="589"/>
      <c r="C44" s="591"/>
      <c r="D44" s="160"/>
      <c r="E44" s="600"/>
      <c r="F44" s="600"/>
      <c r="G44" s="293"/>
      <c r="H44" s="163"/>
      <c r="I44" s="163"/>
      <c r="J44" s="163"/>
      <c r="K44" s="163"/>
      <c r="L44" s="291"/>
      <c r="M44" s="163"/>
      <c r="N44" s="163"/>
      <c r="O44" s="163"/>
      <c r="P44" s="291"/>
      <c r="Q44" s="291"/>
      <c r="R44" s="163"/>
      <c r="S44" s="163"/>
      <c r="T44" s="163"/>
      <c r="U44" s="163"/>
      <c r="V44" s="163"/>
      <c r="W44" s="163"/>
      <c r="X44" s="163"/>
      <c r="Y44" s="163"/>
      <c r="Z44" s="163"/>
      <c r="AA44" s="163"/>
      <c r="AB44" s="163"/>
      <c r="AC44" s="163"/>
      <c r="AD44" s="163"/>
      <c r="AE44" s="163"/>
      <c r="AF44" s="163"/>
      <c r="AG44" s="163"/>
      <c r="AH44" s="163"/>
      <c r="AI44" s="163"/>
      <c r="AJ44" s="163"/>
      <c r="AK44" s="163"/>
      <c r="AL44" s="163"/>
      <c r="AM44" s="292"/>
    </row>
    <row r="45" spans="2:39" ht="30" customHeight="1">
      <c r="B45" s="589"/>
      <c r="C45" s="591"/>
      <c r="D45" s="160"/>
      <c r="E45" s="600"/>
      <c r="F45" s="600"/>
      <c r="G45" s="293"/>
      <c r="H45" s="163"/>
      <c r="I45" s="163"/>
      <c r="J45" s="163"/>
      <c r="K45" s="163"/>
      <c r="L45" s="291"/>
      <c r="M45" s="163"/>
      <c r="N45" s="163"/>
      <c r="O45" s="163"/>
      <c r="P45" s="291"/>
      <c r="Q45" s="291"/>
      <c r="R45" s="163"/>
      <c r="S45" s="163"/>
      <c r="T45" s="163"/>
      <c r="U45" s="163"/>
      <c r="V45" s="163"/>
      <c r="W45" s="163"/>
      <c r="X45" s="163"/>
      <c r="Y45" s="163"/>
      <c r="Z45" s="163"/>
      <c r="AA45" s="163"/>
      <c r="AB45" s="163"/>
      <c r="AC45" s="163"/>
      <c r="AD45" s="163"/>
      <c r="AE45" s="163"/>
      <c r="AF45" s="163"/>
      <c r="AG45" s="163"/>
      <c r="AH45" s="163"/>
      <c r="AI45" s="163"/>
      <c r="AJ45" s="163"/>
      <c r="AK45" s="163"/>
      <c r="AL45" s="163"/>
      <c r="AM45" s="292"/>
    </row>
    <row r="46" spans="2:39" ht="30" customHeight="1">
      <c r="B46" s="589"/>
      <c r="C46" s="591"/>
      <c r="D46" s="161"/>
      <c r="E46" s="600"/>
      <c r="F46" s="600"/>
      <c r="G46" s="293"/>
      <c r="H46" s="163"/>
      <c r="I46" s="163"/>
      <c r="J46" s="163"/>
      <c r="K46" s="163"/>
      <c r="L46" s="291"/>
      <c r="M46" s="163"/>
      <c r="N46" s="163"/>
      <c r="O46" s="163"/>
      <c r="P46" s="291"/>
      <c r="Q46" s="291"/>
      <c r="R46" s="163"/>
      <c r="S46" s="163"/>
      <c r="T46" s="163"/>
      <c r="U46" s="163"/>
      <c r="V46" s="163"/>
      <c r="W46" s="163"/>
      <c r="X46" s="163"/>
      <c r="Y46" s="163"/>
      <c r="Z46" s="163"/>
      <c r="AA46" s="163"/>
      <c r="AB46" s="163"/>
      <c r="AC46" s="163"/>
      <c r="AD46" s="163"/>
      <c r="AE46" s="163"/>
      <c r="AF46" s="163"/>
      <c r="AG46" s="163"/>
      <c r="AH46" s="163"/>
      <c r="AI46" s="163"/>
      <c r="AJ46" s="163"/>
      <c r="AK46" s="163"/>
      <c r="AL46" s="163"/>
      <c r="AM46" s="292"/>
    </row>
    <row r="47" spans="2:39" ht="30" customHeight="1">
      <c r="B47" s="589"/>
      <c r="C47" s="591"/>
      <c r="D47" s="161"/>
      <c r="E47" s="600"/>
      <c r="F47" s="600"/>
      <c r="G47" s="293"/>
      <c r="H47" s="163"/>
      <c r="I47" s="163"/>
      <c r="J47" s="163"/>
      <c r="K47" s="163"/>
      <c r="L47" s="291"/>
      <c r="M47" s="163"/>
      <c r="N47" s="163"/>
      <c r="O47" s="163"/>
      <c r="P47" s="291"/>
      <c r="Q47" s="291"/>
      <c r="R47" s="163"/>
      <c r="S47" s="163"/>
      <c r="T47" s="163"/>
      <c r="U47" s="163"/>
      <c r="V47" s="163"/>
      <c r="W47" s="163"/>
      <c r="X47" s="163"/>
      <c r="Y47" s="163"/>
      <c r="Z47" s="163"/>
      <c r="AA47" s="163"/>
      <c r="AB47" s="163"/>
      <c r="AC47" s="163"/>
      <c r="AD47" s="163"/>
      <c r="AE47" s="163"/>
      <c r="AF47" s="163"/>
      <c r="AG47" s="163"/>
      <c r="AH47" s="163"/>
      <c r="AI47" s="163"/>
      <c r="AJ47" s="163"/>
      <c r="AK47" s="163"/>
      <c r="AL47" s="163"/>
      <c r="AM47" s="292"/>
    </row>
    <row r="48" spans="2:39" ht="30" customHeight="1">
      <c r="B48" s="589"/>
      <c r="C48" s="591"/>
      <c r="D48" s="161"/>
      <c r="E48" s="600"/>
      <c r="F48" s="600"/>
      <c r="G48" s="293"/>
      <c r="H48" s="163"/>
      <c r="I48" s="163"/>
      <c r="J48" s="163"/>
      <c r="K48" s="163"/>
      <c r="L48" s="291"/>
      <c r="M48" s="163"/>
      <c r="N48" s="163"/>
      <c r="O48" s="163"/>
      <c r="P48" s="291"/>
      <c r="Q48" s="291"/>
      <c r="R48" s="163"/>
      <c r="S48" s="163"/>
      <c r="T48" s="163"/>
      <c r="U48" s="163"/>
      <c r="V48" s="163"/>
      <c r="W48" s="163"/>
      <c r="X48" s="163"/>
      <c r="Y48" s="163"/>
      <c r="Z48" s="163"/>
      <c r="AA48" s="163"/>
      <c r="AB48" s="163"/>
      <c r="AC48" s="163"/>
      <c r="AD48" s="163"/>
      <c r="AE48" s="163"/>
      <c r="AF48" s="163"/>
      <c r="AG48" s="163"/>
      <c r="AH48" s="163"/>
      <c r="AI48" s="163"/>
      <c r="AJ48" s="163"/>
      <c r="AK48" s="163"/>
      <c r="AL48" s="163"/>
      <c r="AM48" s="292"/>
    </row>
    <row r="49" spans="2:39" ht="30" customHeight="1">
      <c r="B49" s="589"/>
      <c r="C49" s="591"/>
      <c r="D49" s="161"/>
      <c r="E49" s="600"/>
      <c r="F49" s="600"/>
      <c r="G49" s="293"/>
      <c r="H49" s="163"/>
      <c r="I49" s="163"/>
      <c r="J49" s="163"/>
      <c r="K49" s="163"/>
      <c r="L49" s="291"/>
      <c r="M49" s="163"/>
      <c r="N49" s="163"/>
      <c r="O49" s="163"/>
      <c r="P49" s="291"/>
      <c r="Q49" s="291"/>
      <c r="R49" s="163"/>
      <c r="S49" s="163"/>
      <c r="T49" s="163"/>
      <c r="U49" s="163"/>
      <c r="V49" s="163"/>
      <c r="W49" s="163"/>
      <c r="X49" s="163"/>
      <c r="Y49" s="163"/>
      <c r="Z49" s="163"/>
      <c r="AA49" s="163"/>
      <c r="AB49" s="163"/>
      <c r="AC49" s="163"/>
      <c r="AD49" s="163"/>
      <c r="AE49" s="163"/>
      <c r="AF49" s="163"/>
      <c r="AG49" s="163"/>
      <c r="AH49" s="163"/>
      <c r="AI49" s="163"/>
      <c r="AJ49" s="163"/>
      <c r="AK49" s="163"/>
      <c r="AL49" s="163"/>
      <c r="AM49" s="292"/>
    </row>
    <row r="50" spans="2:39" ht="30" customHeight="1">
      <c r="B50" s="589"/>
      <c r="C50" s="591"/>
      <c r="D50" s="161"/>
      <c r="E50" s="600"/>
      <c r="F50" s="600"/>
      <c r="G50" s="293"/>
      <c r="H50" s="163"/>
      <c r="I50" s="163"/>
      <c r="J50" s="163"/>
      <c r="K50" s="163"/>
      <c r="L50" s="291"/>
      <c r="M50" s="163"/>
      <c r="N50" s="163"/>
      <c r="O50" s="163"/>
      <c r="P50" s="291"/>
      <c r="Q50" s="291"/>
      <c r="R50" s="163"/>
      <c r="S50" s="163"/>
      <c r="T50" s="163"/>
      <c r="U50" s="163"/>
      <c r="V50" s="163"/>
      <c r="W50" s="163"/>
      <c r="X50" s="163"/>
      <c r="Y50" s="163"/>
      <c r="Z50" s="163"/>
      <c r="AA50" s="163"/>
      <c r="AB50" s="163"/>
      <c r="AC50" s="163"/>
      <c r="AD50" s="163"/>
      <c r="AE50" s="163"/>
      <c r="AF50" s="163"/>
      <c r="AG50" s="163"/>
      <c r="AH50" s="163"/>
      <c r="AI50" s="163"/>
      <c r="AJ50" s="163"/>
      <c r="AK50" s="163"/>
      <c r="AL50" s="163"/>
      <c r="AM50" s="292"/>
    </row>
    <row r="51" spans="2:39" ht="30" customHeight="1">
      <c r="B51" s="589"/>
      <c r="C51" s="591"/>
      <c r="D51" s="161"/>
      <c r="E51" s="585"/>
      <c r="F51" s="586"/>
      <c r="G51" s="293"/>
      <c r="H51" s="163"/>
      <c r="I51" s="163"/>
      <c r="J51" s="163"/>
      <c r="K51" s="163"/>
      <c r="L51" s="291"/>
      <c r="M51" s="163"/>
      <c r="N51" s="163"/>
      <c r="O51" s="163"/>
      <c r="P51" s="291"/>
      <c r="Q51" s="291"/>
      <c r="R51" s="163"/>
      <c r="S51" s="163"/>
      <c r="T51" s="163"/>
      <c r="U51" s="163"/>
      <c r="V51" s="163"/>
      <c r="W51" s="163"/>
      <c r="X51" s="163"/>
      <c r="Y51" s="163"/>
      <c r="Z51" s="163"/>
      <c r="AA51" s="163"/>
      <c r="AB51" s="163"/>
      <c r="AC51" s="163"/>
      <c r="AD51" s="163"/>
      <c r="AE51" s="163"/>
      <c r="AF51" s="163"/>
      <c r="AG51" s="163"/>
      <c r="AH51" s="163"/>
      <c r="AI51" s="163"/>
      <c r="AJ51" s="163"/>
      <c r="AK51" s="163"/>
      <c r="AL51" s="163"/>
      <c r="AM51" s="292"/>
    </row>
    <row r="52" spans="2:39" ht="30" customHeight="1">
      <c r="B52" s="589"/>
      <c r="C52" s="591"/>
      <c r="D52" s="161"/>
      <c r="E52" s="600"/>
      <c r="F52" s="600"/>
      <c r="G52" s="293"/>
      <c r="H52" s="163"/>
      <c r="I52" s="163"/>
      <c r="J52" s="163"/>
      <c r="K52" s="163"/>
      <c r="L52" s="291"/>
      <c r="M52" s="163"/>
      <c r="N52" s="163"/>
      <c r="O52" s="163"/>
      <c r="P52" s="291"/>
      <c r="Q52" s="291"/>
      <c r="R52" s="163"/>
      <c r="S52" s="163"/>
      <c r="T52" s="163"/>
      <c r="U52" s="163"/>
      <c r="V52" s="163"/>
      <c r="W52" s="163"/>
      <c r="X52" s="163"/>
      <c r="Y52" s="163"/>
      <c r="Z52" s="163"/>
      <c r="AA52" s="163"/>
      <c r="AB52" s="163"/>
      <c r="AC52" s="163"/>
      <c r="AD52" s="163"/>
      <c r="AE52" s="163"/>
      <c r="AF52" s="163"/>
      <c r="AG52" s="163"/>
      <c r="AH52" s="163"/>
      <c r="AI52" s="163"/>
      <c r="AJ52" s="163"/>
      <c r="AK52" s="163"/>
      <c r="AL52" s="163"/>
      <c r="AM52" s="292"/>
    </row>
    <row r="53" spans="2:39" ht="30" customHeight="1" thickBot="1">
      <c r="B53" s="657"/>
      <c r="C53" s="658"/>
      <c r="D53" s="168"/>
      <c r="E53" s="639"/>
      <c r="F53" s="639"/>
      <c r="G53" s="294"/>
      <c r="H53" s="295"/>
      <c r="I53" s="295"/>
      <c r="J53" s="295"/>
      <c r="K53" s="295"/>
      <c r="L53" s="296"/>
      <c r="M53" s="295"/>
      <c r="N53" s="295"/>
      <c r="O53" s="295"/>
      <c r="P53" s="296"/>
      <c r="Q53" s="296"/>
      <c r="R53" s="295"/>
      <c r="S53" s="295"/>
      <c r="T53" s="295"/>
      <c r="U53" s="295"/>
      <c r="V53" s="295"/>
      <c r="W53" s="295"/>
      <c r="X53" s="295"/>
      <c r="Y53" s="295"/>
      <c r="Z53" s="295"/>
      <c r="AA53" s="295"/>
      <c r="AB53" s="295"/>
      <c r="AC53" s="295"/>
      <c r="AD53" s="295"/>
      <c r="AE53" s="295"/>
      <c r="AF53" s="295"/>
      <c r="AG53" s="295"/>
      <c r="AH53" s="295"/>
      <c r="AI53" s="295"/>
      <c r="AJ53" s="295"/>
      <c r="AK53" s="295"/>
      <c r="AL53" s="295"/>
      <c r="AM53" s="297"/>
    </row>
    <row r="54" spans="2:39" ht="30" customHeight="1" thickBot="1">
      <c r="B54" s="655" t="s">
        <v>401</v>
      </c>
      <c r="C54" s="656"/>
      <c r="D54" s="656"/>
      <c r="E54" s="656"/>
      <c r="F54" s="656"/>
      <c r="G54" s="298" t="str">
        <f aca="true" t="shared" si="0" ref="G54:L54">IF(COUNT(G42:G53)&lt;1,"---",AVERAGE(G42:G53))</f>
        <v>---</v>
      </c>
      <c r="H54" s="298" t="str">
        <f t="shared" si="0"/>
        <v>---</v>
      </c>
      <c r="I54" s="298" t="str">
        <f t="shared" si="0"/>
        <v>---</v>
      </c>
      <c r="J54" s="298" t="str">
        <f t="shared" si="0"/>
        <v>---</v>
      </c>
      <c r="K54" s="298" t="str">
        <f t="shared" si="0"/>
        <v>---</v>
      </c>
      <c r="L54" s="298" t="str">
        <f t="shared" si="0"/>
        <v>---</v>
      </c>
      <c r="M54" s="298" t="str">
        <f aca="true" t="shared" si="1" ref="M54:X54">IF(COUNT(M42:M53)&lt;1,"---",AVERAGE(M42:M53))</f>
        <v>---</v>
      </c>
      <c r="N54" s="298" t="str">
        <f t="shared" si="1"/>
        <v>---</v>
      </c>
      <c r="O54" s="298" t="str">
        <f t="shared" si="1"/>
        <v>---</v>
      </c>
      <c r="P54" s="298" t="str">
        <f t="shared" si="1"/>
        <v>---</v>
      </c>
      <c r="Q54" s="298" t="str">
        <f t="shared" si="1"/>
        <v>---</v>
      </c>
      <c r="R54" s="298" t="str">
        <f t="shared" si="1"/>
        <v>---</v>
      </c>
      <c r="S54" s="298" t="str">
        <f t="shared" si="1"/>
        <v>---</v>
      </c>
      <c r="T54" s="298" t="str">
        <f t="shared" si="1"/>
        <v>---</v>
      </c>
      <c r="U54" s="298" t="str">
        <f t="shared" si="1"/>
        <v>---</v>
      </c>
      <c r="V54" s="298" t="str">
        <f t="shared" si="1"/>
        <v>---</v>
      </c>
      <c r="W54" s="298" t="str">
        <f t="shared" si="1"/>
        <v>---</v>
      </c>
      <c r="X54" s="298" t="str">
        <f t="shared" si="1"/>
        <v>---</v>
      </c>
      <c r="Y54" s="298" t="str">
        <f aca="true" t="shared" si="2" ref="Y54:AM54">IF(COUNT(Y42:Y53)&lt;1,"---",AVERAGE(Y42:Y53))</f>
        <v>---</v>
      </c>
      <c r="Z54" s="298" t="str">
        <f t="shared" si="2"/>
        <v>---</v>
      </c>
      <c r="AA54" s="298" t="str">
        <f t="shared" si="2"/>
        <v>---</v>
      </c>
      <c r="AB54" s="298" t="str">
        <f t="shared" si="2"/>
        <v>---</v>
      </c>
      <c r="AC54" s="298" t="str">
        <f t="shared" si="2"/>
        <v>---</v>
      </c>
      <c r="AD54" s="298" t="str">
        <f t="shared" si="2"/>
        <v>---</v>
      </c>
      <c r="AE54" s="298" t="str">
        <f t="shared" si="2"/>
        <v>---</v>
      </c>
      <c r="AF54" s="298" t="str">
        <f t="shared" si="2"/>
        <v>---</v>
      </c>
      <c r="AG54" s="298" t="str">
        <f t="shared" si="2"/>
        <v>---</v>
      </c>
      <c r="AH54" s="298" t="str">
        <f t="shared" si="2"/>
        <v>---</v>
      </c>
      <c r="AI54" s="298" t="str">
        <f t="shared" si="2"/>
        <v>---</v>
      </c>
      <c r="AJ54" s="298" t="str">
        <f t="shared" si="2"/>
        <v>---</v>
      </c>
      <c r="AK54" s="298" t="str">
        <f t="shared" si="2"/>
        <v>---</v>
      </c>
      <c r="AL54" s="298" t="str">
        <f t="shared" si="2"/>
        <v>---</v>
      </c>
      <c r="AM54" s="299" t="str">
        <f t="shared" si="2"/>
        <v>---</v>
      </c>
    </row>
    <row r="55" spans="2:39" ht="30" customHeight="1" thickBot="1">
      <c r="B55" s="562" t="s">
        <v>446</v>
      </c>
      <c r="C55" s="563"/>
      <c r="D55" s="563"/>
      <c r="E55" s="563"/>
      <c r="F55" s="563"/>
      <c r="G55" s="300"/>
      <c r="H55" s="300"/>
      <c r="I55" s="300"/>
      <c r="J55" s="300"/>
      <c r="K55" s="300"/>
      <c r="L55" s="300"/>
      <c r="M55" s="300"/>
      <c r="N55" s="300"/>
      <c r="O55" s="300"/>
      <c r="P55" s="300"/>
      <c r="Q55" s="300"/>
      <c r="R55" s="300"/>
      <c r="S55" s="300"/>
      <c r="T55" s="300"/>
      <c r="U55" s="300"/>
      <c r="V55" s="300"/>
      <c r="W55" s="300"/>
      <c r="X55" s="300"/>
      <c r="Y55" s="300"/>
      <c r="Z55" s="300"/>
      <c r="AA55" s="300"/>
      <c r="AB55" s="300"/>
      <c r="AC55" s="300"/>
      <c r="AD55" s="300"/>
      <c r="AE55" s="300"/>
      <c r="AF55" s="300"/>
      <c r="AG55" s="300"/>
      <c r="AH55" s="300"/>
      <c r="AI55" s="300"/>
      <c r="AJ55" s="300"/>
      <c r="AK55" s="300"/>
      <c r="AL55" s="300"/>
      <c r="AM55" s="301"/>
    </row>
    <row r="56" spans="2:39" ht="30" customHeight="1" thickBot="1">
      <c r="B56" s="564" t="s">
        <v>447</v>
      </c>
      <c r="C56" s="565"/>
      <c r="D56" s="565"/>
      <c r="E56" s="565"/>
      <c r="F56" s="565"/>
      <c r="G56" s="272">
        <f aca="true" t="shared" si="3" ref="G56:AM56">IF(OR(G54="",G55=""),"",(((G55-G54)/G55)*100))</f>
      </c>
      <c r="H56" s="272">
        <f t="shared" si="3"/>
      </c>
      <c r="I56" s="272">
        <f t="shared" si="3"/>
      </c>
      <c r="J56" s="272">
        <f t="shared" si="3"/>
      </c>
      <c r="K56" s="272">
        <f t="shared" si="3"/>
      </c>
      <c r="L56" s="272">
        <f t="shared" si="3"/>
      </c>
      <c r="M56" s="272">
        <f t="shared" si="3"/>
      </c>
      <c r="N56" s="272">
        <f t="shared" si="3"/>
      </c>
      <c r="O56" s="272">
        <f t="shared" si="3"/>
      </c>
      <c r="P56" s="272">
        <f t="shared" si="3"/>
      </c>
      <c r="Q56" s="272">
        <f t="shared" si="3"/>
      </c>
      <c r="R56" s="272">
        <f t="shared" si="3"/>
      </c>
      <c r="S56" s="272">
        <f t="shared" si="3"/>
      </c>
      <c r="T56" s="272">
        <f t="shared" si="3"/>
      </c>
      <c r="U56" s="272">
        <f t="shared" si="3"/>
      </c>
      <c r="V56" s="272">
        <f t="shared" si="3"/>
      </c>
      <c r="W56" s="272">
        <f t="shared" si="3"/>
      </c>
      <c r="X56" s="272">
        <f t="shared" si="3"/>
      </c>
      <c r="Y56" s="272">
        <f t="shared" si="3"/>
      </c>
      <c r="Z56" s="272">
        <f t="shared" si="3"/>
      </c>
      <c r="AA56" s="272">
        <f t="shared" si="3"/>
      </c>
      <c r="AB56" s="272">
        <f t="shared" si="3"/>
      </c>
      <c r="AC56" s="272">
        <f t="shared" si="3"/>
      </c>
      <c r="AD56" s="272">
        <f t="shared" si="3"/>
      </c>
      <c r="AE56" s="272">
        <f t="shared" si="3"/>
      </c>
      <c r="AF56" s="272">
        <f t="shared" si="3"/>
      </c>
      <c r="AG56" s="272">
        <f t="shared" si="3"/>
      </c>
      <c r="AH56" s="272">
        <f t="shared" si="3"/>
      </c>
      <c r="AI56" s="272">
        <f t="shared" si="3"/>
      </c>
      <c r="AJ56" s="272">
        <f t="shared" si="3"/>
      </c>
      <c r="AK56" s="272">
        <f t="shared" si="3"/>
      </c>
      <c r="AL56" s="272">
        <f t="shared" si="3"/>
      </c>
      <c r="AM56" s="273">
        <f t="shared" si="3"/>
      </c>
    </row>
    <row r="57" spans="2:27" s="71" customFormat="1" ht="42.75" customHeight="1">
      <c r="B57" s="613" t="s">
        <v>359</v>
      </c>
      <c r="C57" s="613"/>
      <c r="D57" s="613"/>
      <c r="E57" s="613"/>
      <c r="F57" s="613"/>
      <c r="G57" s="613"/>
      <c r="H57" s="613"/>
      <c r="I57" s="613"/>
      <c r="J57" s="613"/>
      <c r="K57" s="613"/>
      <c r="L57" s="144"/>
      <c r="M57" s="144"/>
      <c r="N57" s="142"/>
      <c r="O57" s="142"/>
      <c r="P57" s="142"/>
      <c r="Q57" s="144"/>
      <c r="R57" s="145"/>
      <c r="S57" s="142"/>
      <c r="T57" s="142"/>
      <c r="U57" s="142"/>
      <c r="V57" s="142"/>
      <c r="W57" s="142"/>
      <c r="X57" s="142"/>
      <c r="Y57" s="142"/>
      <c r="Z57" s="142"/>
      <c r="AA57" s="142"/>
    </row>
    <row r="58" spans="2:27" s="71" customFormat="1" ht="15.75" thickBot="1">
      <c r="B58" s="128"/>
      <c r="C58" s="128"/>
      <c r="D58" s="128"/>
      <c r="E58" s="128"/>
      <c r="F58" s="128"/>
      <c r="G58" s="128"/>
      <c r="H58" s="128"/>
      <c r="I58" s="128"/>
      <c r="J58" s="128"/>
      <c r="K58" s="142"/>
      <c r="L58" s="144"/>
      <c r="M58" s="144"/>
      <c r="N58" s="142"/>
      <c r="O58" s="142"/>
      <c r="P58" s="142"/>
      <c r="Q58" s="144"/>
      <c r="R58" s="145"/>
      <c r="S58" s="142"/>
      <c r="T58" s="142"/>
      <c r="U58" s="142"/>
      <c r="V58" s="142"/>
      <c r="W58" s="142"/>
      <c r="X58" s="142"/>
      <c r="Y58" s="142"/>
      <c r="Z58" s="142"/>
      <c r="AA58" s="142"/>
    </row>
    <row r="59" spans="2:39" s="93" customFormat="1" ht="30.75" customHeight="1">
      <c r="B59" s="624" t="s">
        <v>150</v>
      </c>
      <c r="C59" s="620"/>
      <c r="D59" s="620"/>
      <c r="E59" s="620"/>
      <c r="F59" s="620"/>
      <c r="G59" s="329" t="s">
        <v>151</v>
      </c>
      <c r="H59" s="330" t="s">
        <v>299</v>
      </c>
      <c r="I59" s="329" t="s">
        <v>300</v>
      </c>
      <c r="J59" s="329" t="s">
        <v>301</v>
      </c>
      <c r="K59" s="329" t="s">
        <v>302</v>
      </c>
      <c r="L59" s="329" t="s">
        <v>303</v>
      </c>
      <c r="M59" s="329" t="s">
        <v>406</v>
      </c>
      <c r="N59" s="329" t="s">
        <v>407</v>
      </c>
      <c r="O59" s="329" t="s">
        <v>304</v>
      </c>
      <c r="P59" s="329" t="s">
        <v>408</v>
      </c>
      <c r="Q59" s="329" t="s">
        <v>409</v>
      </c>
      <c r="R59" s="329" t="s">
        <v>305</v>
      </c>
      <c r="S59" s="329" t="s">
        <v>410</v>
      </c>
      <c r="T59" s="329" t="s">
        <v>411</v>
      </c>
      <c r="U59" s="329" t="s">
        <v>412</v>
      </c>
      <c r="V59" s="329" t="s">
        <v>413</v>
      </c>
      <c r="W59" s="329" t="s">
        <v>414</v>
      </c>
      <c r="X59" s="329" t="s">
        <v>415</v>
      </c>
      <c r="Y59" s="329" t="s">
        <v>416</v>
      </c>
      <c r="Z59" s="329" t="s">
        <v>417</v>
      </c>
      <c r="AA59" s="329" t="s">
        <v>418</v>
      </c>
      <c r="AB59" s="329" t="s">
        <v>419</v>
      </c>
      <c r="AC59" s="329" t="s">
        <v>420</v>
      </c>
      <c r="AD59" s="329" t="s">
        <v>421</v>
      </c>
      <c r="AE59" s="329" t="s">
        <v>422</v>
      </c>
      <c r="AF59" s="329" t="s">
        <v>423</v>
      </c>
      <c r="AG59" s="329" t="s">
        <v>424</v>
      </c>
      <c r="AH59" s="329" t="s">
        <v>425</v>
      </c>
      <c r="AI59" s="329" t="s">
        <v>426</v>
      </c>
      <c r="AJ59" s="125" t="s">
        <v>536</v>
      </c>
      <c r="AK59" s="125" t="s">
        <v>537</v>
      </c>
      <c r="AL59" s="125" t="s">
        <v>538</v>
      </c>
      <c r="AM59" s="635" t="s">
        <v>514</v>
      </c>
    </row>
    <row r="60" spans="2:39" s="130" customFormat="1" ht="135" customHeight="1">
      <c r="B60" s="182" t="s">
        <v>289</v>
      </c>
      <c r="C60" s="146" t="s">
        <v>250</v>
      </c>
      <c r="D60" s="138" t="s">
        <v>155</v>
      </c>
      <c r="E60" s="604" t="s">
        <v>251</v>
      </c>
      <c r="F60" s="604"/>
      <c r="G60" s="246"/>
      <c r="H60" s="247" t="s">
        <v>405</v>
      </c>
      <c r="I60" s="247" t="s">
        <v>405</v>
      </c>
      <c r="J60" s="247" t="s">
        <v>405</v>
      </c>
      <c r="K60" s="247" t="s">
        <v>405</v>
      </c>
      <c r="L60" s="247" t="s">
        <v>405</v>
      </c>
      <c r="M60" s="247" t="s">
        <v>405</v>
      </c>
      <c r="N60" s="247" t="s">
        <v>405</v>
      </c>
      <c r="O60" s="247" t="s">
        <v>405</v>
      </c>
      <c r="P60" s="247" t="s">
        <v>405</v>
      </c>
      <c r="Q60" s="247" t="s">
        <v>405</v>
      </c>
      <c r="R60" s="247" t="s">
        <v>405</v>
      </c>
      <c r="S60" s="247" t="s">
        <v>405</v>
      </c>
      <c r="T60" s="247" t="s">
        <v>405</v>
      </c>
      <c r="U60" s="247" t="s">
        <v>405</v>
      </c>
      <c r="V60" s="247" t="s">
        <v>405</v>
      </c>
      <c r="W60" s="247" t="s">
        <v>405</v>
      </c>
      <c r="X60" s="247" t="s">
        <v>405</v>
      </c>
      <c r="Y60" s="247" t="s">
        <v>405</v>
      </c>
      <c r="Z60" s="247" t="s">
        <v>405</v>
      </c>
      <c r="AA60" s="247" t="s">
        <v>405</v>
      </c>
      <c r="AB60" s="247" t="s">
        <v>405</v>
      </c>
      <c r="AC60" s="247" t="s">
        <v>405</v>
      </c>
      <c r="AD60" s="247" t="s">
        <v>405</v>
      </c>
      <c r="AE60" s="247" t="s">
        <v>405</v>
      </c>
      <c r="AF60" s="247" t="s">
        <v>405</v>
      </c>
      <c r="AG60" s="247" t="s">
        <v>405</v>
      </c>
      <c r="AH60" s="247" t="s">
        <v>405</v>
      </c>
      <c r="AI60" s="247" t="s">
        <v>405</v>
      </c>
      <c r="AJ60" s="247" t="s">
        <v>405</v>
      </c>
      <c r="AK60" s="247" t="s">
        <v>405</v>
      </c>
      <c r="AL60" s="246" t="s">
        <v>525</v>
      </c>
      <c r="AM60" s="636"/>
    </row>
    <row r="61" spans="2:39" ht="30" customHeight="1">
      <c r="B61" s="653">
        <f>+IF(H13&lt;&gt;"",H13,"")</f>
      </c>
      <c r="C61" s="600"/>
      <c r="D61" s="160"/>
      <c r="E61" s="600"/>
      <c r="F61" s="600"/>
      <c r="G61" s="206"/>
      <c r="H61" s="205"/>
      <c r="I61" s="205"/>
      <c r="J61" s="205"/>
      <c r="K61" s="205"/>
      <c r="L61" s="207"/>
      <c r="M61" s="205"/>
      <c r="N61" s="205"/>
      <c r="O61" s="205"/>
      <c r="P61" s="207"/>
      <c r="Q61" s="207"/>
      <c r="R61" s="205"/>
      <c r="S61" s="205"/>
      <c r="T61" s="205"/>
      <c r="U61" s="205"/>
      <c r="V61" s="205"/>
      <c r="W61" s="205"/>
      <c r="X61" s="205"/>
      <c r="Y61" s="205"/>
      <c r="Z61" s="205"/>
      <c r="AA61" s="205"/>
      <c r="AB61" s="205"/>
      <c r="AC61" s="205"/>
      <c r="AD61" s="205"/>
      <c r="AE61" s="205"/>
      <c r="AF61" s="205"/>
      <c r="AG61" s="205"/>
      <c r="AH61" s="205"/>
      <c r="AI61" s="205"/>
      <c r="AJ61" s="205"/>
      <c r="AK61" s="205"/>
      <c r="AL61" s="205"/>
      <c r="AM61" s="208"/>
    </row>
    <row r="62" spans="2:39" ht="30" customHeight="1">
      <c r="B62" s="653"/>
      <c r="C62" s="600"/>
      <c r="D62" s="160"/>
      <c r="E62" s="600"/>
      <c r="F62" s="600"/>
      <c r="G62" s="209"/>
      <c r="H62" s="205"/>
      <c r="I62" s="205"/>
      <c r="J62" s="205"/>
      <c r="K62" s="205"/>
      <c r="L62" s="207"/>
      <c r="M62" s="205"/>
      <c r="N62" s="205"/>
      <c r="O62" s="205"/>
      <c r="P62" s="207"/>
      <c r="Q62" s="207"/>
      <c r="R62" s="205"/>
      <c r="S62" s="205"/>
      <c r="T62" s="205"/>
      <c r="U62" s="205"/>
      <c r="V62" s="205"/>
      <c r="W62" s="205"/>
      <c r="X62" s="205"/>
      <c r="Y62" s="205"/>
      <c r="Z62" s="205"/>
      <c r="AA62" s="205"/>
      <c r="AB62" s="205"/>
      <c r="AC62" s="205"/>
      <c r="AD62" s="205"/>
      <c r="AE62" s="205"/>
      <c r="AF62" s="205"/>
      <c r="AG62" s="205"/>
      <c r="AH62" s="205"/>
      <c r="AI62" s="205"/>
      <c r="AJ62" s="205"/>
      <c r="AK62" s="205"/>
      <c r="AL62" s="205"/>
      <c r="AM62" s="208"/>
    </row>
    <row r="63" spans="2:39" ht="30" customHeight="1">
      <c r="B63" s="653"/>
      <c r="C63" s="600"/>
      <c r="D63" s="160"/>
      <c r="E63" s="600"/>
      <c r="F63" s="600"/>
      <c r="G63" s="209"/>
      <c r="H63" s="205"/>
      <c r="I63" s="205"/>
      <c r="J63" s="205"/>
      <c r="K63" s="205"/>
      <c r="L63" s="207"/>
      <c r="M63" s="205"/>
      <c r="N63" s="205"/>
      <c r="O63" s="205"/>
      <c r="P63" s="207"/>
      <c r="Q63" s="207"/>
      <c r="R63" s="205"/>
      <c r="S63" s="205"/>
      <c r="T63" s="205"/>
      <c r="U63" s="205"/>
      <c r="V63" s="205"/>
      <c r="W63" s="205"/>
      <c r="X63" s="205"/>
      <c r="Y63" s="205"/>
      <c r="Z63" s="205"/>
      <c r="AA63" s="205"/>
      <c r="AB63" s="205"/>
      <c r="AC63" s="205"/>
      <c r="AD63" s="205"/>
      <c r="AE63" s="205"/>
      <c r="AF63" s="205"/>
      <c r="AG63" s="205"/>
      <c r="AH63" s="205"/>
      <c r="AI63" s="205"/>
      <c r="AJ63" s="205"/>
      <c r="AK63" s="205"/>
      <c r="AL63" s="205"/>
      <c r="AM63" s="208"/>
    </row>
    <row r="64" spans="2:39" ht="30" customHeight="1">
      <c r="B64" s="653"/>
      <c r="C64" s="600"/>
      <c r="D64" s="160"/>
      <c r="E64" s="600"/>
      <c r="F64" s="600"/>
      <c r="G64" s="209"/>
      <c r="H64" s="205"/>
      <c r="I64" s="214"/>
      <c r="J64" s="205"/>
      <c r="K64" s="205"/>
      <c r="L64" s="207"/>
      <c r="M64" s="205"/>
      <c r="N64" s="205"/>
      <c r="O64" s="205"/>
      <c r="P64" s="207"/>
      <c r="Q64" s="207"/>
      <c r="R64" s="205"/>
      <c r="S64" s="205"/>
      <c r="T64" s="205"/>
      <c r="U64" s="205"/>
      <c r="V64" s="205"/>
      <c r="W64" s="205"/>
      <c r="X64" s="205"/>
      <c r="Y64" s="205"/>
      <c r="Z64" s="205"/>
      <c r="AA64" s="205"/>
      <c r="AB64" s="205"/>
      <c r="AC64" s="205"/>
      <c r="AD64" s="205"/>
      <c r="AE64" s="205"/>
      <c r="AF64" s="205"/>
      <c r="AG64" s="205"/>
      <c r="AH64" s="205"/>
      <c r="AI64" s="205"/>
      <c r="AJ64" s="205"/>
      <c r="AK64" s="205"/>
      <c r="AL64" s="205"/>
      <c r="AM64" s="208"/>
    </row>
    <row r="65" spans="2:39" ht="30" customHeight="1">
      <c r="B65" s="653"/>
      <c r="C65" s="600"/>
      <c r="D65" s="161"/>
      <c r="E65" s="600"/>
      <c r="F65" s="600"/>
      <c r="G65" s="209"/>
      <c r="H65" s="205"/>
      <c r="I65" s="205"/>
      <c r="J65" s="205"/>
      <c r="K65" s="205"/>
      <c r="L65" s="207"/>
      <c r="M65" s="205"/>
      <c r="N65" s="205"/>
      <c r="O65" s="205"/>
      <c r="P65" s="207"/>
      <c r="Q65" s="207"/>
      <c r="R65" s="205"/>
      <c r="S65" s="205"/>
      <c r="T65" s="205"/>
      <c r="U65" s="205"/>
      <c r="V65" s="205"/>
      <c r="W65" s="205"/>
      <c r="X65" s="205"/>
      <c r="Y65" s="205"/>
      <c r="Z65" s="205"/>
      <c r="AA65" s="205"/>
      <c r="AB65" s="205"/>
      <c r="AC65" s="205"/>
      <c r="AD65" s="205"/>
      <c r="AE65" s="205"/>
      <c r="AF65" s="205"/>
      <c r="AG65" s="205"/>
      <c r="AH65" s="205"/>
      <c r="AI65" s="205"/>
      <c r="AJ65" s="205"/>
      <c r="AK65" s="205"/>
      <c r="AL65" s="205"/>
      <c r="AM65" s="208"/>
    </row>
    <row r="66" spans="2:39" ht="30" customHeight="1">
      <c r="B66" s="653"/>
      <c r="C66" s="600"/>
      <c r="D66" s="161"/>
      <c r="E66" s="600"/>
      <c r="F66" s="600"/>
      <c r="G66" s="209"/>
      <c r="H66" s="205"/>
      <c r="I66" s="205"/>
      <c r="J66" s="205"/>
      <c r="K66" s="205"/>
      <c r="L66" s="207"/>
      <c r="M66" s="205"/>
      <c r="N66" s="205"/>
      <c r="O66" s="205"/>
      <c r="P66" s="207"/>
      <c r="Q66" s="207"/>
      <c r="R66" s="205"/>
      <c r="S66" s="205"/>
      <c r="T66" s="205"/>
      <c r="U66" s="205"/>
      <c r="V66" s="205"/>
      <c r="W66" s="205"/>
      <c r="X66" s="205"/>
      <c r="Y66" s="205"/>
      <c r="Z66" s="205"/>
      <c r="AA66" s="205"/>
      <c r="AB66" s="205"/>
      <c r="AC66" s="205"/>
      <c r="AD66" s="205"/>
      <c r="AE66" s="205"/>
      <c r="AF66" s="205"/>
      <c r="AG66" s="205"/>
      <c r="AH66" s="205"/>
      <c r="AI66" s="205"/>
      <c r="AJ66" s="205"/>
      <c r="AK66" s="205"/>
      <c r="AL66" s="205"/>
      <c r="AM66" s="208"/>
    </row>
    <row r="67" spans="2:39" ht="30" customHeight="1">
      <c r="B67" s="653"/>
      <c r="C67" s="600"/>
      <c r="D67" s="161"/>
      <c r="E67" s="600"/>
      <c r="F67" s="600"/>
      <c r="G67" s="209"/>
      <c r="H67" s="205"/>
      <c r="I67" s="205"/>
      <c r="J67" s="205"/>
      <c r="K67" s="205"/>
      <c r="L67" s="207"/>
      <c r="M67" s="205"/>
      <c r="N67" s="205"/>
      <c r="O67" s="205"/>
      <c r="P67" s="207"/>
      <c r="Q67" s="207"/>
      <c r="R67" s="205"/>
      <c r="S67" s="205"/>
      <c r="T67" s="205"/>
      <c r="U67" s="205"/>
      <c r="V67" s="205"/>
      <c r="W67" s="205"/>
      <c r="X67" s="205"/>
      <c r="Y67" s="205"/>
      <c r="Z67" s="205"/>
      <c r="AA67" s="205"/>
      <c r="AB67" s="205"/>
      <c r="AC67" s="205"/>
      <c r="AD67" s="205"/>
      <c r="AE67" s="205"/>
      <c r="AF67" s="205"/>
      <c r="AG67" s="205"/>
      <c r="AH67" s="205"/>
      <c r="AI67" s="205"/>
      <c r="AJ67" s="205"/>
      <c r="AK67" s="205"/>
      <c r="AL67" s="205"/>
      <c r="AM67" s="208"/>
    </row>
    <row r="68" spans="2:39" ht="30" customHeight="1">
      <c r="B68" s="653"/>
      <c r="C68" s="600"/>
      <c r="D68" s="161"/>
      <c r="E68" s="600"/>
      <c r="F68" s="600"/>
      <c r="G68" s="209"/>
      <c r="H68" s="205"/>
      <c r="I68" s="205"/>
      <c r="J68" s="205"/>
      <c r="K68" s="205"/>
      <c r="L68" s="207"/>
      <c r="M68" s="205"/>
      <c r="N68" s="205"/>
      <c r="O68" s="205"/>
      <c r="P68" s="207"/>
      <c r="Q68" s="207"/>
      <c r="R68" s="205"/>
      <c r="S68" s="205"/>
      <c r="T68" s="205"/>
      <c r="U68" s="205"/>
      <c r="V68" s="205"/>
      <c r="W68" s="205"/>
      <c r="X68" s="205"/>
      <c r="Y68" s="205"/>
      <c r="Z68" s="205"/>
      <c r="AA68" s="205"/>
      <c r="AB68" s="205"/>
      <c r="AC68" s="205"/>
      <c r="AD68" s="205"/>
      <c r="AE68" s="205"/>
      <c r="AF68" s="205"/>
      <c r="AG68" s="205"/>
      <c r="AH68" s="205"/>
      <c r="AI68" s="205"/>
      <c r="AJ68" s="205"/>
      <c r="AK68" s="205"/>
      <c r="AL68" s="205"/>
      <c r="AM68" s="208"/>
    </row>
    <row r="69" spans="2:39" ht="30" customHeight="1">
      <c r="B69" s="653"/>
      <c r="C69" s="600"/>
      <c r="D69" s="161"/>
      <c r="E69" s="600"/>
      <c r="F69" s="600"/>
      <c r="G69" s="209"/>
      <c r="H69" s="205"/>
      <c r="I69" s="205"/>
      <c r="J69" s="205"/>
      <c r="K69" s="205"/>
      <c r="L69" s="207"/>
      <c r="M69" s="205"/>
      <c r="N69" s="205"/>
      <c r="O69" s="205"/>
      <c r="P69" s="207"/>
      <c r="Q69" s="207"/>
      <c r="R69" s="205"/>
      <c r="S69" s="205"/>
      <c r="T69" s="205"/>
      <c r="U69" s="205"/>
      <c r="V69" s="205"/>
      <c r="W69" s="205"/>
      <c r="X69" s="205"/>
      <c r="Y69" s="205"/>
      <c r="Z69" s="205"/>
      <c r="AA69" s="205"/>
      <c r="AB69" s="205"/>
      <c r="AC69" s="205"/>
      <c r="AD69" s="205"/>
      <c r="AE69" s="205"/>
      <c r="AF69" s="205"/>
      <c r="AG69" s="205"/>
      <c r="AH69" s="205"/>
      <c r="AI69" s="205"/>
      <c r="AJ69" s="205"/>
      <c r="AK69" s="205"/>
      <c r="AL69" s="205"/>
      <c r="AM69" s="208"/>
    </row>
    <row r="70" spans="2:39" ht="30" customHeight="1">
      <c r="B70" s="653"/>
      <c r="C70" s="600"/>
      <c r="D70" s="161"/>
      <c r="E70" s="585"/>
      <c r="F70" s="586"/>
      <c r="G70" s="209"/>
      <c r="H70" s="205"/>
      <c r="I70" s="205"/>
      <c r="J70" s="205"/>
      <c r="K70" s="205"/>
      <c r="L70" s="207"/>
      <c r="M70" s="205"/>
      <c r="N70" s="205"/>
      <c r="O70" s="205"/>
      <c r="P70" s="207"/>
      <c r="Q70" s="207"/>
      <c r="R70" s="205"/>
      <c r="S70" s="205"/>
      <c r="T70" s="205"/>
      <c r="U70" s="205"/>
      <c r="V70" s="205"/>
      <c r="W70" s="205"/>
      <c r="X70" s="205"/>
      <c r="Y70" s="205"/>
      <c r="Z70" s="205"/>
      <c r="AA70" s="205"/>
      <c r="AB70" s="205"/>
      <c r="AC70" s="205"/>
      <c r="AD70" s="205"/>
      <c r="AE70" s="205"/>
      <c r="AF70" s="205"/>
      <c r="AG70" s="205"/>
      <c r="AH70" s="205"/>
      <c r="AI70" s="205"/>
      <c r="AJ70" s="205"/>
      <c r="AK70" s="205"/>
      <c r="AL70" s="205"/>
      <c r="AM70" s="208"/>
    </row>
    <row r="71" spans="2:39" ht="30" customHeight="1">
      <c r="B71" s="653"/>
      <c r="C71" s="600"/>
      <c r="D71" s="161"/>
      <c r="E71" s="600"/>
      <c r="F71" s="600"/>
      <c r="G71" s="209"/>
      <c r="H71" s="205"/>
      <c r="I71" s="205"/>
      <c r="J71" s="205"/>
      <c r="K71" s="205"/>
      <c r="L71" s="207"/>
      <c r="M71" s="205"/>
      <c r="N71" s="205"/>
      <c r="O71" s="205"/>
      <c r="P71" s="207"/>
      <c r="Q71" s="207"/>
      <c r="R71" s="205"/>
      <c r="S71" s="205"/>
      <c r="T71" s="205"/>
      <c r="U71" s="205"/>
      <c r="V71" s="205"/>
      <c r="W71" s="205"/>
      <c r="X71" s="205"/>
      <c r="Y71" s="205"/>
      <c r="Z71" s="205"/>
      <c r="AA71" s="205"/>
      <c r="AB71" s="205"/>
      <c r="AC71" s="205"/>
      <c r="AD71" s="205"/>
      <c r="AE71" s="205"/>
      <c r="AF71" s="205"/>
      <c r="AG71" s="205"/>
      <c r="AH71" s="205"/>
      <c r="AI71" s="205"/>
      <c r="AJ71" s="205"/>
      <c r="AK71" s="205"/>
      <c r="AL71" s="205"/>
      <c r="AM71" s="208"/>
    </row>
    <row r="72" spans="2:39" ht="30" customHeight="1" thickBot="1">
      <c r="B72" s="654"/>
      <c r="C72" s="639"/>
      <c r="D72" s="168"/>
      <c r="E72" s="639"/>
      <c r="F72" s="639"/>
      <c r="G72" s="210"/>
      <c r="H72" s="211"/>
      <c r="I72" s="211"/>
      <c r="J72" s="211"/>
      <c r="K72" s="211"/>
      <c r="L72" s="212"/>
      <c r="M72" s="211"/>
      <c r="N72" s="211"/>
      <c r="O72" s="211"/>
      <c r="P72" s="212"/>
      <c r="Q72" s="212"/>
      <c r="R72" s="211"/>
      <c r="S72" s="211"/>
      <c r="T72" s="211"/>
      <c r="U72" s="211"/>
      <c r="V72" s="211"/>
      <c r="W72" s="211"/>
      <c r="X72" s="211"/>
      <c r="Y72" s="211"/>
      <c r="Z72" s="211"/>
      <c r="AA72" s="211"/>
      <c r="AB72" s="211"/>
      <c r="AC72" s="211"/>
      <c r="AD72" s="211"/>
      <c r="AE72" s="211"/>
      <c r="AF72" s="211"/>
      <c r="AG72" s="211"/>
      <c r="AH72" s="211"/>
      <c r="AI72" s="211"/>
      <c r="AJ72" s="211"/>
      <c r="AK72" s="211"/>
      <c r="AL72" s="211"/>
      <c r="AM72" s="213"/>
    </row>
    <row r="73" spans="2:39" ht="30" customHeight="1" thickBot="1">
      <c r="B73" s="637" t="s">
        <v>402</v>
      </c>
      <c r="C73" s="638"/>
      <c r="D73" s="638"/>
      <c r="E73" s="638"/>
      <c r="F73" s="638"/>
      <c r="G73" s="332" t="str">
        <f aca="true" t="shared" si="4" ref="G73:AK73">IF(COUNT(G61:G72)&lt;1,"---",AVERAGE(G61:G72))</f>
        <v>---</v>
      </c>
      <c r="H73" s="332" t="str">
        <f t="shared" si="4"/>
        <v>---</v>
      </c>
      <c r="I73" s="332" t="str">
        <f t="shared" si="4"/>
        <v>---</v>
      </c>
      <c r="J73" s="332" t="str">
        <f t="shared" si="4"/>
        <v>---</v>
      </c>
      <c r="K73" s="332" t="str">
        <f t="shared" si="4"/>
        <v>---</v>
      </c>
      <c r="L73" s="332" t="str">
        <f t="shared" si="4"/>
        <v>---</v>
      </c>
      <c r="M73" s="332" t="str">
        <f t="shared" si="4"/>
        <v>---</v>
      </c>
      <c r="N73" s="332" t="str">
        <f t="shared" si="4"/>
        <v>---</v>
      </c>
      <c r="O73" s="332" t="str">
        <f t="shared" si="4"/>
        <v>---</v>
      </c>
      <c r="P73" s="332" t="str">
        <f t="shared" si="4"/>
        <v>---</v>
      </c>
      <c r="Q73" s="332" t="str">
        <f t="shared" si="4"/>
        <v>---</v>
      </c>
      <c r="R73" s="332" t="str">
        <f t="shared" si="4"/>
        <v>---</v>
      </c>
      <c r="S73" s="332" t="str">
        <f t="shared" si="4"/>
        <v>---</v>
      </c>
      <c r="T73" s="332" t="str">
        <f t="shared" si="4"/>
        <v>---</v>
      </c>
      <c r="U73" s="332" t="str">
        <f t="shared" si="4"/>
        <v>---</v>
      </c>
      <c r="V73" s="332" t="str">
        <f t="shared" si="4"/>
        <v>---</v>
      </c>
      <c r="W73" s="332" t="str">
        <f t="shared" si="4"/>
        <v>---</v>
      </c>
      <c r="X73" s="332" t="str">
        <f t="shared" si="4"/>
        <v>---</v>
      </c>
      <c r="Y73" s="332" t="str">
        <f t="shared" si="4"/>
        <v>---</v>
      </c>
      <c r="Z73" s="332" t="str">
        <f t="shared" si="4"/>
        <v>---</v>
      </c>
      <c r="AA73" s="332" t="str">
        <f t="shared" si="4"/>
        <v>---</v>
      </c>
      <c r="AB73" s="332" t="str">
        <f t="shared" si="4"/>
        <v>---</v>
      </c>
      <c r="AC73" s="332" t="str">
        <f t="shared" si="4"/>
        <v>---</v>
      </c>
      <c r="AD73" s="332" t="str">
        <f t="shared" si="4"/>
        <v>---</v>
      </c>
      <c r="AE73" s="332" t="str">
        <f t="shared" si="4"/>
        <v>---</v>
      </c>
      <c r="AF73" s="332" t="str">
        <f t="shared" si="4"/>
        <v>---</v>
      </c>
      <c r="AG73" s="332" t="str">
        <f t="shared" si="4"/>
        <v>---</v>
      </c>
      <c r="AH73" s="332" t="str">
        <f t="shared" si="4"/>
        <v>---</v>
      </c>
      <c r="AI73" s="332" t="str">
        <f t="shared" si="4"/>
        <v>---</v>
      </c>
      <c r="AJ73" s="332" t="str">
        <f>IF(COUNT(AJ61:AJ72)&lt;1,"---",AVERAGE(AJ61:AJ72))</f>
        <v>---</v>
      </c>
      <c r="AK73" s="332" t="str">
        <f t="shared" si="4"/>
        <v>---</v>
      </c>
      <c r="AL73" s="332" t="str">
        <f>IF(COUNT(AL61:AL72)&lt;1,"---",AVERAGE(AL61:AL72))</f>
        <v>---</v>
      </c>
      <c r="AM73" s="333" t="str">
        <f>IF(COUNT(AM61:AM72)&lt;1,"---",AVERAGE(AM61:AM72))</f>
        <v>---</v>
      </c>
    </row>
    <row r="74" spans="2:39" ht="30" customHeight="1" thickBot="1">
      <c r="B74" s="562" t="s">
        <v>446</v>
      </c>
      <c r="C74" s="563"/>
      <c r="D74" s="563"/>
      <c r="E74" s="563"/>
      <c r="F74" s="563"/>
      <c r="G74" s="267"/>
      <c r="H74" s="267"/>
      <c r="I74" s="267"/>
      <c r="J74" s="267"/>
      <c r="K74" s="267"/>
      <c r="L74" s="267"/>
      <c r="M74" s="267"/>
      <c r="N74" s="267"/>
      <c r="O74" s="267"/>
      <c r="P74" s="267"/>
      <c r="Q74" s="267"/>
      <c r="R74" s="267"/>
      <c r="S74" s="267"/>
      <c r="T74" s="267"/>
      <c r="U74" s="267"/>
      <c r="V74" s="267"/>
      <c r="W74" s="267"/>
      <c r="X74" s="267"/>
      <c r="Y74" s="267"/>
      <c r="Z74" s="267"/>
      <c r="AA74" s="267"/>
      <c r="AB74" s="267"/>
      <c r="AC74" s="267"/>
      <c r="AD74" s="267"/>
      <c r="AE74" s="267"/>
      <c r="AF74" s="267"/>
      <c r="AG74" s="267"/>
      <c r="AH74" s="267"/>
      <c r="AI74" s="267"/>
      <c r="AJ74" s="267"/>
      <c r="AK74" s="267"/>
      <c r="AL74" s="267"/>
      <c r="AM74" s="268"/>
    </row>
    <row r="75" spans="2:39" ht="30" customHeight="1" thickBot="1">
      <c r="B75" s="564" t="s">
        <v>447</v>
      </c>
      <c r="C75" s="565"/>
      <c r="D75" s="565"/>
      <c r="E75" s="565"/>
      <c r="F75" s="565"/>
      <c r="G75" s="271">
        <f>IF(OR(G73="",G74=""),"",(((G74-G73)/G74)*100))</f>
      </c>
      <c r="H75" s="271">
        <f aca="true" t="shared" si="5" ref="H75:AM75">IF(OR(H73="",H74=""),"",(((H74-H73)/H74)*100))</f>
      </c>
      <c r="I75" s="271">
        <f t="shared" si="5"/>
      </c>
      <c r="J75" s="271">
        <f t="shared" si="5"/>
      </c>
      <c r="K75" s="271">
        <f t="shared" si="5"/>
      </c>
      <c r="L75" s="271">
        <f t="shared" si="5"/>
      </c>
      <c r="M75" s="271">
        <f t="shared" si="5"/>
      </c>
      <c r="N75" s="271">
        <f t="shared" si="5"/>
      </c>
      <c r="O75" s="271">
        <f t="shared" si="5"/>
      </c>
      <c r="P75" s="271">
        <f t="shared" si="5"/>
      </c>
      <c r="Q75" s="271">
        <f t="shared" si="5"/>
      </c>
      <c r="R75" s="271">
        <f t="shared" si="5"/>
      </c>
      <c r="S75" s="271">
        <f t="shared" si="5"/>
      </c>
      <c r="T75" s="271">
        <f t="shared" si="5"/>
      </c>
      <c r="U75" s="271">
        <f t="shared" si="5"/>
      </c>
      <c r="V75" s="271">
        <f t="shared" si="5"/>
      </c>
      <c r="W75" s="271">
        <f t="shared" si="5"/>
      </c>
      <c r="X75" s="271">
        <f t="shared" si="5"/>
      </c>
      <c r="Y75" s="271">
        <f t="shared" si="5"/>
      </c>
      <c r="Z75" s="271">
        <f t="shared" si="5"/>
      </c>
      <c r="AA75" s="271">
        <f t="shared" si="5"/>
      </c>
      <c r="AB75" s="271">
        <f t="shared" si="5"/>
      </c>
      <c r="AC75" s="271">
        <f t="shared" si="5"/>
      </c>
      <c r="AD75" s="271">
        <f t="shared" si="5"/>
      </c>
      <c r="AE75" s="271">
        <f t="shared" si="5"/>
      </c>
      <c r="AF75" s="271">
        <f t="shared" si="5"/>
      </c>
      <c r="AG75" s="271">
        <f t="shared" si="5"/>
      </c>
      <c r="AH75" s="271">
        <f t="shared" si="5"/>
      </c>
      <c r="AI75" s="271">
        <f t="shared" si="5"/>
      </c>
      <c r="AJ75" s="271">
        <f t="shared" si="5"/>
      </c>
      <c r="AK75" s="271">
        <f t="shared" si="5"/>
      </c>
      <c r="AL75" s="271">
        <f t="shared" si="5"/>
      </c>
      <c r="AM75" s="271">
        <f t="shared" si="5"/>
      </c>
    </row>
    <row r="76" spans="2:15" ht="22.5" customHeight="1">
      <c r="B76" s="599" t="s">
        <v>293</v>
      </c>
      <c r="C76" s="599"/>
      <c r="D76" s="130"/>
      <c r="E76" s="130"/>
      <c r="F76" s="130"/>
      <c r="G76" s="130"/>
      <c r="H76" s="130"/>
      <c r="I76" s="130"/>
      <c r="J76" s="130"/>
      <c r="K76" s="130"/>
      <c r="L76" s="130"/>
      <c r="M76" s="130"/>
      <c r="N76" s="130"/>
      <c r="O76" s="130"/>
    </row>
    <row r="77" spans="2:38" s="93" customFormat="1" ht="20.25">
      <c r="B77" s="148"/>
      <c r="C77" s="148"/>
      <c r="D77" s="148"/>
      <c r="E77" s="148"/>
      <c r="F77" s="148"/>
      <c r="O77" s="142"/>
      <c r="P77" s="142"/>
      <c r="Q77" s="142"/>
      <c r="R77" s="142"/>
      <c r="S77" s="142"/>
      <c r="T77" s="142"/>
      <c r="U77" s="142"/>
      <c r="V77" s="142"/>
      <c r="W77" s="142"/>
      <c r="X77" s="142"/>
      <c r="Y77" s="142"/>
      <c r="Z77" s="142"/>
      <c r="AA77" s="142"/>
      <c r="AB77" s="142"/>
      <c r="AC77" s="142"/>
      <c r="AD77" s="142"/>
      <c r="AE77" s="142"/>
      <c r="AF77" s="142"/>
      <c r="AG77" s="142"/>
      <c r="AH77" s="142"/>
      <c r="AI77" s="142"/>
      <c r="AJ77" s="142"/>
      <c r="AK77" s="142"/>
      <c r="AL77" s="142"/>
    </row>
    <row r="78" spans="2:27" s="71" customFormat="1" ht="25.5" customHeight="1">
      <c r="B78" s="614" t="s">
        <v>288</v>
      </c>
      <c r="C78" s="615"/>
      <c r="D78" s="180"/>
      <c r="E78" s="129"/>
      <c r="F78" s="148"/>
      <c r="G78" s="148"/>
      <c r="H78" s="143"/>
      <c r="I78" s="143"/>
      <c r="J78" s="142"/>
      <c r="K78" s="142"/>
      <c r="L78" s="144"/>
      <c r="M78" s="144"/>
      <c r="N78" s="142"/>
      <c r="O78" s="142"/>
      <c r="P78" s="142"/>
      <c r="Q78" s="144"/>
      <c r="R78" s="145"/>
      <c r="S78" s="142"/>
      <c r="T78" s="142"/>
      <c r="U78" s="142"/>
      <c r="V78" s="142"/>
      <c r="W78" s="142"/>
      <c r="X78" s="142"/>
      <c r="Y78" s="142"/>
      <c r="Z78" s="142"/>
      <c r="AA78" s="142"/>
    </row>
    <row r="79" spans="2:27" s="93" customFormat="1" ht="21" thickBot="1">
      <c r="B79" s="180"/>
      <c r="C79" s="181"/>
      <c r="D79" s="180"/>
      <c r="E79" s="129"/>
      <c r="F79" s="148"/>
      <c r="G79" s="148"/>
      <c r="H79" s="143"/>
      <c r="I79" s="143"/>
      <c r="J79" s="142"/>
      <c r="K79" s="142"/>
      <c r="L79" s="144"/>
      <c r="M79" s="144"/>
      <c r="N79" s="142"/>
      <c r="O79" s="142"/>
      <c r="P79" s="142"/>
      <c r="Q79" s="144"/>
      <c r="R79" s="145"/>
      <c r="S79" s="142"/>
      <c r="T79" s="142"/>
      <c r="U79" s="142"/>
      <c r="V79" s="142"/>
      <c r="W79" s="142"/>
      <c r="X79" s="142"/>
      <c r="Y79" s="142"/>
      <c r="Z79" s="142"/>
      <c r="AA79" s="142"/>
    </row>
    <row r="80" spans="2:40" s="71" customFormat="1" ht="59.25" customHeight="1">
      <c r="B80" s="645" t="s">
        <v>294</v>
      </c>
      <c r="C80" s="647" t="s">
        <v>252</v>
      </c>
      <c r="D80" s="648"/>
      <c r="E80" s="647" t="s">
        <v>253</v>
      </c>
      <c r="F80" s="651"/>
      <c r="G80" s="651"/>
      <c r="H80" s="651"/>
      <c r="I80" s="648"/>
      <c r="J80" s="334" t="str">
        <f aca="true" t="shared" si="6" ref="J80:AM80">H40</f>
        <v>Solidi Sospesi Totali </v>
      </c>
      <c r="K80" s="334" t="str">
        <f t="shared" si="6"/>
        <v>BOD5 </v>
      </c>
      <c r="L80" s="334" t="str">
        <f t="shared" si="6"/>
        <v>COD </v>
      </c>
      <c r="M80" s="334" t="str">
        <f t="shared" si="6"/>
        <v>Alluminio </v>
      </c>
      <c r="N80" s="334" t="str">
        <f t="shared" si="6"/>
        <v>Cadmio </v>
      </c>
      <c r="O80" s="334" t="str">
        <f t="shared" si="6"/>
        <v>Cromo Totale  </v>
      </c>
      <c r="P80" s="334" t="str">
        <f t="shared" si="6"/>
        <v>Cromo Esavalente  </v>
      </c>
      <c r="Q80" s="334" t="str">
        <f t="shared" si="6"/>
        <v>Ferro </v>
      </c>
      <c r="R80" s="334" t="str">
        <f t="shared" si="6"/>
        <v>Manganese  </v>
      </c>
      <c r="S80" s="334" t="str">
        <f t="shared" si="6"/>
        <v>Mercurio  </v>
      </c>
      <c r="T80" s="334" t="str">
        <f t="shared" si="6"/>
        <v>Nichel </v>
      </c>
      <c r="U80" s="334" t="str">
        <f t="shared" si="6"/>
        <v>Piombo </v>
      </c>
      <c r="V80" s="334" t="str">
        <f t="shared" si="6"/>
        <v>Rame </v>
      </c>
      <c r="W80" s="334" t="str">
        <f t="shared" si="6"/>
        <v>Zinco </v>
      </c>
      <c r="X80" s="334" t="str">
        <f t="shared" si="6"/>
        <v>Stagno </v>
      </c>
      <c r="Y80" s="334" t="str">
        <f t="shared" si="6"/>
        <v>Cianuri totali </v>
      </c>
      <c r="Z80" s="334" t="str">
        <f t="shared" si="6"/>
        <v>Cloro attivo libero </v>
      </c>
      <c r="AA80" s="334" t="str">
        <f t="shared" si="6"/>
        <v>Solfuri </v>
      </c>
      <c r="AB80" s="334" t="str">
        <f t="shared" si="6"/>
        <v>Solfiti </v>
      </c>
      <c r="AC80" s="334" t="str">
        <f t="shared" si="6"/>
        <v>Solfati </v>
      </c>
      <c r="AD80" s="334" t="str">
        <f t="shared" si="6"/>
        <v>Cloruri </v>
      </c>
      <c r="AE80" s="334" t="str">
        <f t="shared" si="6"/>
        <v>Fluoruri </v>
      </c>
      <c r="AF80" s="334" t="str">
        <f t="shared" si="6"/>
        <v>Fosforo Totale </v>
      </c>
      <c r="AG80" s="334" t="str">
        <f t="shared" si="6"/>
        <v>Azoto Ammoniacale </v>
      </c>
      <c r="AH80" s="334" t="str">
        <f t="shared" si="6"/>
        <v>Azoto nitroso </v>
      </c>
      <c r="AI80" s="334" t="str">
        <f t="shared" si="6"/>
        <v>Azoto nitrico </v>
      </c>
      <c r="AJ80" s="334" t="str">
        <f t="shared" si="6"/>
        <v>Tensioattivi Totali </v>
      </c>
      <c r="AK80" s="334" t="str">
        <f t="shared" si="6"/>
        <v>Idrocarburi Totali </v>
      </c>
      <c r="AL80" s="334" t="str">
        <f t="shared" si="6"/>
        <v>Boro </v>
      </c>
      <c r="AM80" s="334" t="str">
        <f t="shared" si="6"/>
        <v>Cobalto </v>
      </c>
      <c r="AN80" s="389" t="str">
        <f>AM40</f>
        <v>Inquinante 1(**) (specificare)</v>
      </c>
    </row>
    <row r="81" spans="2:40" s="71" customFormat="1" ht="21" customHeight="1">
      <c r="B81" s="646"/>
      <c r="C81" s="649"/>
      <c r="D81" s="650"/>
      <c r="E81" s="649"/>
      <c r="F81" s="652"/>
      <c r="G81" s="652"/>
      <c r="H81" s="652"/>
      <c r="I81" s="650"/>
      <c r="J81" s="149" t="s">
        <v>254</v>
      </c>
      <c r="K81" s="149" t="s">
        <v>254</v>
      </c>
      <c r="L81" s="149" t="s">
        <v>254</v>
      </c>
      <c r="M81" s="149" t="s">
        <v>254</v>
      </c>
      <c r="N81" s="149" t="s">
        <v>254</v>
      </c>
      <c r="O81" s="149" t="s">
        <v>254</v>
      </c>
      <c r="P81" s="149" t="s">
        <v>254</v>
      </c>
      <c r="Q81" s="149" t="s">
        <v>254</v>
      </c>
      <c r="R81" s="149" t="s">
        <v>254</v>
      </c>
      <c r="S81" s="149" t="s">
        <v>254</v>
      </c>
      <c r="T81" s="149" t="s">
        <v>254</v>
      </c>
      <c r="U81" s="149" t="s">
        <v>254</v>
      </c>
      <c r="V81" s="149" t="s">
        <v>254</v>
      </c>
      <c r="W81" s="149" t="s">
        <v>254</v>
      </c>
      <c r="X81" s="149" t="s">
        <v>254</v>
      </c>
      <c r="Y81" s="149" t="s">
        <v>254</v>
      </c>
      <c r="Z81" s="149" t="s">
        <v>254</v>
      </c>
      <c r="AA81" s="149" t="s">
        <v>254</v>
      </c>
      <c r="AB81" s="149" t="s">
        <v>254</v>
      </c>
      <c r="AC81" s="149" t="s">
        <v>254</v>
      </c>
      <c r="AD81" s="149" t="s">
        <v>254</v>
      </c>
      <c r="AE81" s="149" t="s">
        <v>254</v>
      </c>
      <c r="AF81" s="149" t="s">
        <v>254</v>
      </c>
      <c r="AG81" s="149" t="s">
        <v>254</v>
      </c>
      <c r="AH81" s="149" t="s">
        <v>254</v>
      </c>
      <c r="AI81" s="149" t="s">
        <v>254</v>
      </c>
      <c r="AJ81" s="149" t="s">
        <v>254</v>
      </c>
      <c r="AK81" s="149" t="s">
        <v>254</v>
      </c>
      <c r="AL81" s="149" t="s">
        <v>254</v>
      </c>
      <c r="AM81" s="149" t="s">
        <v>254</v>
      </c>
      <c r="AN81" s="390" t="s">
        <v>254</v>
      </c>
    </row>
    <row r="82" spans="2:40" s="71" customFormat="1" ht="42" customHeight="1">
      <c r="B82" s="335">
        <f>B42</f>
      </c>
      <c r="C82" s="218">
        <f>C25</f>
      </c>
      <c r="D82" s="150" t="s">
        <v>255</v>
      </c>
      <c r="E82" s="644" t="s">
        <v>267</v>
      </c>
      <c r="F82" s="644"/>
      <c r="G82" s="644"/>
      <c r="H82" s="644"/>
      <c r="I82" s="644"/>
      <c r="J82" s="302" t="str">
        <f aca="true" t="shared" si="7" ref="J82:AM82">IF(IF($C$82&lt;&gt;"",H54&lt;&gt;"---"),$C$82*H54/1000,"---")</f>
        <v>---</v>
      </c>
      <c r="K82" s="302" t="str">
        <f t="shared" si="7"/>
        <v>---</v>
      </c>
      <c r="L82" s="302" t="str">
        <f t="shared" si="7"/>
        <v>---</v>
      </c>
      <c r="M82" s="302" t="str">
        <f t="shared" si="7"/>
        <v>---</v>
      </c>
      <c r="N82" s="302" t="str">
        <f t="shared" si="7"/>
        <v>---</v>
      </c>
      <c r="O82" s="302" t="str">
        <f t="shared" si="7"/>
        <v>---</v>
      </c>
      <c r="P82" s="302" t="str">
        <f t="shared" si="7"/>
        <v>---</v>
      </c>
      <c r="Q82" s="302" t="str">
        <f t="shared" si="7"/>
        <v>---</v>
      </c>
      <c r="R82" s="302" t="str">
        <f t="shared" si="7"/>
        <v>---</v>
      </c>
      <c r="S82" s="302" t="str">
        <f t="shared" si="7"/>
        <v>---</v>
      </c>
      <c r="T82" s="302" t="str">
        <f t="shared" si="7"/>
        <v>---</v>
      </c>
      <c r="U82" s="302" t="str">
        <f t="shared" si="7"/>
        <v>---</v>
      </c>
      <c r="V82" s="302" t="str">
        <f t="shared" si="7"/>
        <v>---</v>
      </c>
      <c r="W82" s="302" t="str">
        <f t="shared" si="7"/>
        <v>---</v>
      </c>
      <c r="X82" s="302" t="str">
        <f t="shared" si="7"/>
        <v>---</v>
      </c>
      <c r="Y82" s="302" t="str">
        <f t="shared" si="7"/>
        <v>---</v>
      </c>
      <c r="Z82" s="302" t="str">
        <f t="shared" si="7"/>
        <v>---</v>
      </c>
      <c r="AA82" s="302" t="str">
        <f t="shared" si="7"/>
        <v>---</v>
      </c>
      <c r="AB82" s="302" t="str">
        <f t="shared" si="7"/>
        <v>---</v>
      </c>
      <c r="AC82" s="302" t="str">
        <f t="shared" si="7"/>
        <v>---</v>
      </c>
      <c r="AD82" s="302" t="str">
        <f t="shared" si="7"/>
        <v>---</v>
      </c>
      <c r="AE82" s="302" t="str">
        <f t="shared" si="7"/>
        <v>---</v>
      </c>
      <c r="AF82" s="302" t="str">
        <f t="shared" si="7"/>
        <v>---</v>
      </c>
      <c r="AG82" s="302" t="str">
        <f t="shared" si="7"/>
        <v>---</v>
      </c>
      <c r="AH82" s="302" t="str">
        <f t="shared" si="7"/>
        <v>---</v>
      </c>
      <c r="AI82" s="302" t="str">
        <f t="shared" si="7"/>
        <v>---</v>
      </c>
      <c r="AJ82" s="302" t="str">
        <f t="shared" si="7"/>
        <v>---</v>
      </c>
      <c r="AK82" s="302" t="str">
        <f t="shared" si="7"/>
        <v>---</v>
      </c>
      <c r="AL82" s="302" t="str">
        <f t="shared" si="7"/>
        <v>---</v>
      </c>
      <c r="AM82" s="302" t="str">
        <f t="shared" si="7"/>
        <v>---</v>
      </c>
      <c r="AN82" s="391" t="str">
        <f>IF(IF($C$82&lt;&gt;"",AM54&lt;&gt;"---"),$C$82*AM54/1000,"---")</f>
        <v>---</v>
      </c>
    </row>
    <row r="83" spans="2:40" s="71" customFormat="1" ht="40.5" customHeight="1" thickBot="1">
      <c r="B83" s="335">
        <f>B61</f>
      </c>
      <c r="C83" s="218">
        <f>I25</f>
      </c>
      <c r="D83" s="150" t="s">
        <v>256</v>
      </c>
      <c r="E83" s="644" t="s">
        <v>266</v>
      </c>
      <c r="F83" s="644"/>
      <c r="G83" s="644"/>
      <c r="H83" s="644"/>
      <c r="I83" s="644"/>
      <c r="J83" s="302" t="str">
        <f aca="true" t="shared" si="8" ref="J83:AM83">IF(IF($C$83&lt;&gt;"",H73&lt;&gt;"---"),$C$83*H73/1000,"---")</f>
        <v>---</v>
      </c>
      <c r="K83" s="302" t="str">
        <f t="shared" si="8"/>
        <v>---</v>
      </c>
      <c r="L83" s="302" t="str">
        <f t="shared" si="8"/>
        <v>---</v>
      </c>
      <c r="M83" s="302" t="str">
        <f t="shared" si="8"/>
        <v>---</v>
      </c>
      <c r="N83" s="302" t="str">
        <f t="shared" si="8"/>
        <v>---</v>
      </c>
      <c r="O83" s="302" t="str">
        <f t="shared" si="8"/>
        <v>---</v>
      </c>
      <c r="P83" s="302" t="str">
        <f t="shared" si="8"/>
        <v>---</v>
      </c>
      <c r="Q83" s="302" t="str">
        <f t="shared" si="8"/>
        <v>---</v>
      </c>
      <c r="R83" s="302" t="str">
        <f t="shared" si="8"/>
        <v>---</v>
      </c>
      <c r="S83" s="302" t="str">
        <f t="shared" si="8"/>
        <v>---</v>
      </c>
      <c r="T83" s="302" t="str">
        <f t="shared" si="8"/>
        <v>---</v>
      </c>
      <c r="U83" s="302" t="str">
        <f t="shared" si="8"/>
        <v>---</v>
      </c>
      <c r="V83" s="302" t="str">
        <f t="shared" si="8"/>
        <v>---</v>
      </c>
      <c r="W83" s="302" t="str">
        <f t="shared" si="8"/>
        <v>---</v>
      </c>
      <c r="X83" s="302" t="str">
        <f t="shared" si="8"/>
        <v>---</v>
      </c>
      <c r="Y83" s="302" t="str">
        <f t="shared" si="8"/>
        <v>---</v>
      </c>
      <c r="Z83" s="302" t="str">
        <f t="shared" si="8"/>
        <v>---</v>
      </c>
      <c r="AA83" s="302" t="str">
        <f t="shared" si="8"/>
        <v>---</v>
      </c>
      <c r="AB83" s="302" t="str">
        <f t="shared" si="8"/>
        <v>---</v>
      </c>
      <c r="AC83" s="302" t="str">
        <f t="shared" si="8"/>
        <v>---</v>
      </c>
      <c r="AD83" s="302" t="str">
        <f t="shared" si="8"/>
        <v>---</v>
      </c>
      <c r="AE83" s="302" t="str">
        <f t="shared" si="8"/>
        <v>---</v>
      </c>
      <c r="AF83" s="302" t="str">
        <f t="shared" si="8"/>
        <v>---</v>
      </c>
      <c r="AG83" s="302" t="str">
        <f t="shared" si="8"/>
        <v>---</v>
      </c>
      <c r="AH83" s="302" t="str">
        <f t="shared" si="8"/>
        <v>---</v>
      </c>
      <c r="AI83" s="302" t="str">
        <f t="shared" si="8"/>
        <v>---</v>
      </c>
      <c r="AJ83" s="302" t="str">
        <f t="shared" si="8"/>
        <v>---</v>
      </c>
      <c r="AK83" s="302" t="str">
        <f t="shared" si="8"/>
        <v>---</v>
      </c>
      <c r="AL83" s="302" t="str">
        <f t="shared" si="8"/>
        <v>---</v>
      </c>
      <c r="AM83" s="302" t="str">
        <f t="shared" si="8"/>
        <v>---</v>
      </c>
      <c r="AN83" s="391" t="str">
        <f>IF(IF($C$83&lt;&gt;"",AM73&lt;&gt;"---"),$C$83*AM73/1000,"---")</f>
        <v>---</v>
      </c>
    </row>
    <row r="84" spans="2:40" s="71" customFormat="1" ht="43.5" customHeight="1" thickBot="1">
      <c r="B84" s="336" t="s">
        <v>265</v>
      </c>
      <c r="C84" s="191">
        <f>IF(SUM(C82:C83)=0,"",SUM(C82:C83))</f>
      </c>
      <c r="D84" s="337" t="s">
        <v>269</v>
      </c>
      <c r="E84" s="668" t="s">
        <v>268</v>
      </c>
      <c r="F84" s="668"/>
      <c r="G84" s="668"/>
      <c r="H84" s="668"/>
      <c r="I84" s="668"/>
      <c r="J84" s="338">
        <f aca="true" t="shared" si="9" ref="J84:AN84">IF(SUM(J82:J83)="---","---",SUM(J82:J83))</f>
        <v>0</v>
      </c>
      <c r="K84" s="338">
        <f t="shared" si="9"/>
        <v>0</v>
      </c>
      <c r="L84" s="338">
        <f t="shared" si="9"/>
        <v>0</v>
      </c>
      <c r="M84" s="338">
        <f t="shared" si="9"/>
        <v>0</v>
      </c>
      <c r="N84" s="338">
        <f t="shared" si="9"/>
        <v>0</v>
      </c>
      <c r="O84" s="338">
        <f t="shared" si="9"/>
        <v>0</v>
      </c>
      <c r="P84" s="338">
        <f t="shared" si="9"/>
        <v>0</v>
      </c>
      <c r="Q84" s="338">
        <f t="shared" si="9"/>
        <v>0</v>
      </c>
      <c r="R84" s="338">
        <f t="shared" si="9"/>
        <v>0</v>
      </c>
      <c r="S84" s="338">
        <f t="shared" si="9"/>
        <v>0</v>
      </c>
      <c r="T84" s="338">
        <f t="shared" si="9"/>
        <v>0</v>
      </c>
      <c r="U84" s="338">
        <f t="shared" si="9"/>
        <v>0</v>
      </c>
      <c r="V84" s="338">
        <f t="shared" si="9"/>
        <v>0</v>
      </c>
      <c r="W84" s="338">
        <f t="shared" si="9"/>
        <v>0</v>
      </c>
      <c r="X84" s="338">
        <f t="shared" si="9"/>
        <v>0</v>
      </c>
      <c r="Y84" s="338">
        <f t="shared" si="9"/>
        <v>0</v>
      </c>
      <c r="Z84" s="338">
        <f t="shared" si="9"/>
        <v>0</v>
      </c>
      <c r="AA84" s="338">
        <f t="shared" si="9"/>
        <v>0</v>
      </c>
      <c r="AB84" s="338">
        <f t="shared" si="9"/>
        <v>0</v>
      </c>
      <c r="AC84" s="338">
        <f t="shared" si="9"/>
        <v>0</v>
      </c>
      <c r="AD84" s="338">
        <f t="shared" si="9"/>
        <v>0</v>
      </c>
      <c r="AE84" s="338">
        <f t="shared" si="9"/>
        <v>0</v>
      </c>
      <c r="AF84" s="338">
        <f t="shared" si="9"/>
        <v>0</v>
      </c>
      <c r="AG84" s="338">
        <f t="shared" si="9"/>
        <v>0</v>
      </c>
      <c r="AH84" s="338">
        <f t="shared" si="9"/>
        <v>0</v>
      </c>
      <c r="AI84" s="338">
        <f t="shared" si="9"/>
        <v>0</v>
      </c>
      <c r="AJ84" s="338">
        <f t="shared" si="9"/>
        <v>0</v>
      </c>
      <c r="AK84" s="338">
        <f t="shared" si="9"/>
        <v>0</v>
      </c>
      <c r="AL84" s="338">
        <f t="shared" si="9"/>
        <v>0</v>
      </c>
      <c r="AM84" s="338">
        <f t="shared" si="9"/>
        <v>0</v>
      </c>
      <c r="AN84" s="392">
        <f t="shared" si="9"/>
        <v>0</v>
      </c>
    </row>
    <row r="85" spans="2:15" ht="24" customHeight="1">
      <c r="B85" s="670"/>
      <c r="C85" s="670"/>
      <c r="D85" s="670"/>
      <c r="E85" s="670"/>
      <c r="F85" s="670"/>
      <c r="G85" s="670"/>
      <c r="H85" s="670"/>
      <c r="I85" s="670"/>
      <c r="J85" s="670"/>
      <c r="K85" s="670"/>
      <c r="L85" s="670"/>
      <c r="M85" s="670"/>
      <c r="N85" s="670"/>
      <c r="O85" s="670"/>
    </row>
    <row r="86" spans="2:15" ht="24" customHeight="1">
      <c r="B86" s="614" t="s">
        <v>295</v>
      </c>
      <c r="C86" s="614"/>
      <c r="D86" s="614"/>
      <c r="E86" s="130"/>
      <c r="F86" s="130"/>
      <c r="G86" s="130"/>
      <c r="H86" s="130"/>
      <c r="I86" s="130"/>
      <c r="J86" s="130"/>
      <c r="K86" s="130"/>
      <c r="L86" s="130"/>
      <c r="M86" s="130"/>
      <c r="N86" s="130"/>
      <c r="O86" s="130"/>
    </row>
    <row r="87" spans="2:15" ht="24" customHeight="1">
      <c r="B87" s="130"/>
      <c r="C87" s="130"/>
      <c r="D87" s="130"/>
      <c r="E87" s="130"/>
      <c r="F87" s="130"/>
      <c r="G87" s="130"/>
      <c r="H87" s="130"/>
      <c r="I87" s="130"/>
      <c r="J87" s="130"/>
      <c r="K87" s="130"/>
      <c r="L87" s="130"/>
      <c r="M87" s="130"/>
      <c r="N87" s="130"/>
      <c r="O87" s="130"/>
    </row>
    <row r="88" spans="2:17" ht="57.75" customHeight="1">
      <c r="B88" s="642" t="s">
        <v>372</v>
      </c>
      <c r="C88" s="643"/>
      <c r="D88" s="642" t="s">
        <v>241</v>
      </c>
      <c r="E88" s="643"/>
      <c r="F88" s="152" t="s">
        <v>270</v>
      </c>
      <c r="G88" s="152" t="s">
        <v>271</v>
      </c>
      <c r="H88" s="153" t="s">
        <v>161</v>
      </c>
      <c r="I88" s="151" t="s">
        <v>244</v>
      </c>
      <c r="J88" s="154"/>
      <c r="K88" s="130"/>
      <c r="L88" s="130"/>
      <c r="M88" s="130"/>
      <c r="N88" s="130"/>
      <c r="O88" s="130"/>
      <c r="P88" s="130"/>
      <c r="Q88" s="130"/>
    </row>
    <row r="89" spans="2:10" s="71" customFormat="1" ht="65.25" customHeight="1">
      <c r="B89" s="667" t="e">
        <f>VLOOKUP("si",'1. Lavorazione e dati generali'!B10:G19,2,FALSE)</f>
        <v>#N/A</v>
      </c>
      <c r="C89" s="667"/>
      <c r="D89" s="667" t="e">
        <f>VLOOKUP("si",'1. Lavorazione e dati generali'!B10:G19,3,FALSE)</f>
        <v>#N/A</v>
      </c>
      <c r="E89" s="667"/>
      <c r="F89" s="155" t="s">
        <v>257</v>
      </c>
      <c r="G89" s="250" t="e">
        <f>VLOOKUP("si",'1. Lavorazione e dati generali'!B10:G19,5,FALSE)</f>
        <v>#N/A</v>
      </c>
      <c r="H89" s="249" t="e">
        <f>VLOOKUP("si",'1. Lavorazione e dati generali'!B10:G19,6,FALSE)</f>
        <v>#N/A</v>
      </c>
      <c r="I89" s="195"/>
      <c r="J89" s="121"/>
    </row>
    <row r="90" spans="2:10" ht="22.5" customHeight="1">
      <c r="B90" s="107"/>
      <c r="C90" s="107"/>
      <c r="D90" s="107"/>
      <c r="E90" s="107"/>
      <c r="F90" s="107"/>
      <c r="G90" s="107"/>
      <c r="H90" s="107"/>
      <c r="I90" s="107"/>
      <c r="J90" s="93"/>
    </row>
    <row r="91" spans="2:8" ht="22.5" customHeight="1">
      <c r="B91" s="107"/>
      <c r="C91" s="107"/>
      <c r="D91" s="107"/>
      <c r="E91" s="107"/>
      <c r="F91" s="107"/>
      <c r="G91" s="107"/>
      <c r="H91" s="107"/>
    </row>
    <row r="92" spans="2:36" s="93" customFormat="1" ht="18">
      <c r="B92" s="633" t="s">
        <v>258</v>
      </c>
      <c r="C92" s="634"/>
      <c r="D92" s="633" t="s">
        <v>259</v>
      </c>
      <c r="E92" s="634"/>
      <c r="F92" s="633" t="s">
        <v>260</v>
      </c>
      <c r="G92" s="634"/>
      <c r="H92" s="142"/>
      <c r="I92" s="72"/>
      <c r="J92" s="72"/>
      <c r="K92" s="72"/>
      <c r="L92" s="72"/>
      <c r="M92" s="72"/>
      <c r="N92" s="142"/>
      <c r="O92" s="142"/>
      <c r="P92" s="142"/>
      <c r="Q92" s="142"/>
      <c r="R92" s="142"/>
      <c r="S92" s="142"/>
      <c r="T92" s="142"/>
      <c r="U92" s="142"/>
      <c r="V92" s="142"/>
      <c r="W92" s="142"/>
      <c r="X92" s="142"/>
      <c r="Y92" s="142"/>
      <c r="Z92" s="142"/>
      <c r="AA92" s="142"/>
      <c r="AB92" s="142"/>
      <c r="AC92" s="142"/>
      <c r="AD92" s="142"/>
      <c r="AE92" s="142"/>
      <c r="AF92" s="142"/>
      <c r="AG92" s="142"/>
      <c r="AH92" s="142"/>
      <c r="AI92" s="142"/>
      <c r="AJ92" s="142"/>
    </row>
    <row r="93" spans="2:36" s="93" customFormat="1" ht="24" customHeight="1">
      <c r="B93" s="632" t="s">
        <v>296</v>
      </c>
      <c r="C93" s="632"/>
      <c r="D93" s="640" t="s">
        <v>298</v>
      </c>
      <c r="E93" s="640"/>
      <c r="F93" s="641" t="s">
        <v>297</v>
      </c>
      <c r="G93" s="641"/>
      <c r="H93" s="142"/>
      <c r="I93" s="72"/>
      <c r="J93" s="72"/>
      <c r="K93" s="72"/>
      <c r="L93" s="72"/>
      <c r="M93" s="72"/>
      <c r="N93" s="262"/>
      <c r="O93" s="262"/>
      <c r="P93" s="262"/>
      <c r="Q93" s="142"/>
      <c r="R93" s="142"/>
      <c r="S93" s="142"/>
      <c r="T93" s="142"/>
      <c r="U93" s="142"/>
      <c r="V93" s="142"/>
      <c r="W93" s="142"/>
      <c r="X93" s="142"/>
      <c r="Y93" s="142"/>
      <c r="Z93" s="142"/>
      <c r="AA93" s="142"/>
      <c r="AB93" s="142"/>
      <c r="AC93" s="142"/>
      <c r="AD93" s="142"/>
      <c r="AE93" s="142"/>
      <c r="AF93" s="142"/>
      <c r="AG93" s="142"/>
      <c r="AH93" s="142"/>
      <c r="AI93" s="142"/>
      <c r="AJ93" s="142"/>
    </row>
    <row r="94" spans="2:37" s="93" customFormat="1" ht="24" customHeight="1">
      <c r="B94" s="632"/>
      <c r="C94" s="632"/>
      <c r="D94" s="640"/>
      <c r="E94" s="640"/>
      <c r="F94" s="641"/>
      <c r="G94" s="641"/>
      <c r="H94" s="179"/>
      <c r="I94" s="72"/>
      <c r="J94" s="72"/>
      <c r="K94" s="72"/>
      <c r="L94" s="72"/>
      <c r="M94" s="72"/>
      <c r="N94" s="262"/>
      <c r="O94" s="262"/>
      <c r="P94" s="262"/>
      <c r="Q94" s="142"/>
      <c r="R94" s="142"/>
      <c r="S94" s="142"/>
      <c r="T94" s="142"/>
      <c r="U94" s="142"/>
      <c r="V94" s="142"/>
      <c r="W94" s="142"/>
      <c r="X94" s="142"/>
      <c r="Y94" s="142"/>
      <c r="Z94" s="142"/>
      <c r="AA94" s="142"/>
      <c r="AB94" s="142"/>
      <c r="AC94" s="142"/>
      <c r="AD94" s="142"/>
      <c r="AE94" s="142"/>
      <c r="AF94" s="142"/>
      <c r="AG94" s="142"/>
      <c r="AH94" s="142"/>
      <c r="AI94" s="142"/>
      <c r="AJ94" s="142"/>
      <c r="AK94" s="142"/>
    </row>
    <row r="95" spans="2:38" s="93" customFormat="1" ht="20.25">
      <c r="B95" s="148"/>
      <c r="C95" s="148"/>
      <c r="D95" s="148"/>
      <c r="E95" s="148"/>
      <c r="F95" s="148"/>
      <c r="G95" s="142"/>
      <c r="H95" s="142"/>
      <c r="I95" s="142"/>
      <c r="J95" s="142"/>
      <c r="K95" s="142"/>
      <c r="L95" s="142"/>
      <c r="M95" s="142"/>
      <c r="N95" s="142"/>
      <c r="O95" s="142"/>
      <c r="P95" s="142"/>
      <c r="Q95" s="142"/>
      <c r="R95" s="142"/>
      <c r="S95" s="142"/>
      <c r="T95" s="142"/>
      <c r="U95" s="142"/>
      <c r="V95" s="142"/>
      <c r="W95" s="142"/>
      <c r="X95" s="142"/>
      <c r="Y95" s="142"/>
      <c r="Z95" s="142"/>
      <c r="AA95" s="142"/>
      <c r="AB95" s="142"/>
      <c r="AC95" s="142"/>
      <c r="AD95" s="142"/>
      <c r="AE95" s="142"/>
      <c r="AF95" s="142"/>
      <c r="AG95" s="142"/>
      <c r="AH95" s="142"/>
      <c r="AI95" s="142"/>
      <c r="AJ95" s="142"/>
      <c r="AK95" s="142"/>
      <c r="AL95" s="142"/>
    </row>
    <row r="96" spans="2:18" ht="87.75" customHeight="1">
      <c r="B96" s="614" t="s">
        <v>258</v>
      </c>
      <c r="C96" s="633"/>
      <c r="D96" s="614" t="s">
        <v>270</v>
      </c>
      <c r="E96" s="614"/>
      <c r="F96" s="633" t="s">
        <v>433</v>
      </c>
      <c r="G96" s="634"/>
      <c r="H96" s="614" t="s">
        <v>261</v>
      </c>
      <c r="I96" s="614"/>
      <c r="J96" s="633" t="s">
        <v>434</v>
      </c>
      <c r="K96" s="634"/>
      <c r="L96" s="614" t="s">
        <v>261</v>
      </c>
      <c r="M96" s="614"/>
      <c r="Q96" s="104"/>
      <c r="R96" s="104"/>
    </row>
    <row r="97" spans="2:18" ht="32.25" customHeight="1">
      <c r="B97" s="593" t="str">
        <f>+J80</f>
        <v>Solidi Sospesi Totali </v>
      </c>
      <c r="C97" s="595"/>
      <c r="D97" s="557" t="str">
        <f>$D$93&amp;B97</f>
        <v>WFSolidi Sospesi Totali </v>
      </c>
      <c r="E97" s="557"/>
      <c r="F97" s="566" t="e">
        <f>IF($H$89&lt;&gt;"",J$84/$H$89*1000,"")</f>
        <v>#N/A</v>
      </c>
      <c r="G97" s="567"/>
      <c r="H97" s="630" t="e">
        <f>CONCATENATE("g","/",$G$89)</f>
        <v>#N/A</v>
      </c>
      <c r="I97" s="630"/>
      <c r="J97" s="566">
        <f>IF('1. Lavorazione e dati generali'!$G$40&lt;&gt;"",J$84/'1. Lavorazione e dati generali'!$G$40*1000,"")</f>
      </c>
      <c r="K97" s="567"/>
      <c r="L97" s="550" t="s">
        <v>432</v>
      </c>
      <c r="M97" s="551"/>
      <c r="N97" s="255"/>
      <c r="Q97" s="671"/>
      <c r="R97" s="671"/>
    </row>
    <row r="98" spans="2:18" ht="18" customHeight="1">
      <c r="B98" s="593" t="str">
        <f>+K80</f>
        <v>BOD5 </v>
      </c>
      <c r="C98" s="595"/>
      <c r="D98" s="557" t="str">
        <f>$D$93&amp;B98</f>
        <v>WFBOD5 </v>
      </c>
      <c r="E98" s="557"/>
      <c r="F98" s="566" t="e">
        <f>IF($H$89&lt;&gt;"",K$84/$H$89*1000,"")</f>
        <v>#N/A</v>
      </c>
      <c r="G98" s="567"/>
      <c r="H98" s="630" t="e">
        <f aca="true" t="shared" si="10" ref="H98:H126">CONCATENATE("g","/",$G$89)</f>
        <v>#N/A</v>
      </c>
      <c r="I98" s="630"/>
      <c r="J98" s="566">
        <f>IF('1. Lavorazione e dati generali'!$G$40&lt;&gt;"",K$84/'1. Lavorazione e dati generali'!$G$40*1000,"")</f>
      </c>
      <c r="K98" s="567"/>
      <c r="L98" s="550" t="s">
        <v>432</v>
      </c>
      <c r="M98" s="551"/>
      <c r="N98" s="255"/>
      <c r="O98" s="671"/>
      <c r="P98" s="671"/>
      <c r="Q98" s="671"/>
      <c r="R98" s="671"/>
    </row>
    <row r="99" spans="2:18" ht="18" customHeight="1">
      <c r="B99" s="593" t="str">
        <f>+L80</f>
        <v>COD </v>
      </c>
      <c r="C99" s="595"/>
      <c r="D99" s="557" t="str">
        <f>$D$93&amp;B99</f>
        <v>WFCOD </v>
      </c>
      <c r="E99" s="557"/>
      <c r="F99" s="566" t="e">
        <f>IF($H$89&lt;&gt;"",L$84/$H$89*1000,"")</f>
        <v>#N/A</v>
      </c>
      <c r="G99" s="567"/>
      <c r="H99" s="630" t="e">
        <f t="shared" si="10"/>
        <v>#N/A</v>
      </c>
      <c r="I99" s="630"/>
      <c r="J99" s="566">
        <f>IF('1. Lavorazione e dati generali'!$G$40&lt;&gt;"",L$84/'1. Lavorazione e dati generali'!$G$40*1000,"")</f>
      </c>
      <c r="K99" s="567"/>
      <c r="L99" s="550" t="s">
        <v>432</v>
      </c>
      <c r="M99" s="551"/>
      <c r="N99" s="31"/>
      <c r="O99" s="671"/>
      <c r="P99" s="671"/>
      <c r="Q99" s="671"/>
      <c r="R99" s="671"/>
    </row>
    <row r="100" spans="2:18" ht="18" customHeight="1">
      <c r="B100" s="593" t="str">
        <f>M80</f>
        <v>Alluminio </v>
      </c>
      <c r="C100" s="595"/>
      <c r="D100" s="557" t="str">
        <f aca="true" t="shared" si="11" ref="D100:D126">$D$93&amp;B100</f>
        <v>WFAlluminio </v>
      </c>
      <c r="E100" s="557"/>
      <c r="F100" s="566" t="e">
        <f>IF($H$89&lt;&gt;"",M$84/$H$89*1000,"")</f>
        <v>#N/A</v>
      </c>
      <c r="G100" s="567"/>
      <c r="H100" s="630" t="e">
        <f t="shared" si="10"/>
        <v>#N/A</v>
      </c>
      <c r="I100" s="630"/>
      <c r="J100" s="566">
        <f>IF('1. Lavorazione e dati generali'!$G$40&lt;&gt;"",M$84/'1. Lavorazione e dati generali'!$G$40*1000,"")</f>
      </c>
      <c r="K100" s="567"/>
      <c r="L100" s="550" t="s">
        <v>432</v>
      </c>
      <c r="M100" s="551"/>
      <c r="N100" s="31"/>
      <c r="O100" s="671"/>
      <c r="P100" s="671"/>
      <c r="Q100" s="671"/>
      <c r="R100" s="671"/>
    </row>
    <row r="101" spans="2:18" ht="18" customHeight="1">
      <c r="B101" s="593" t="str">
        <f>N80</f>
        <v>Cadmio </v>
      </c>
      <c r="C101" s="595"/>
      <c r="D101" s="557" t="str">
        <f t="shared" si="11"/>
        <v>WFCadmio </v>
      </c>
      <c r="E101" s="557"/>
      <c r="F101" s="566" t="e">
        <f>IF($H$89&lt;&gt;"",N$84/$H$89*1000,"")</f>
        <v>#N/A</v>
      </c>
      <c r="G101" s="567"/>
      <c r="H101" s="630" t="e">
        <f t="shared" si="10"/>
        <v>#N/A</v>
      </c>
      <c r="I101" s="630"/>
      <c r="J101" s="566">
        <f>IF('1. Lavorazione e dati generali'!$G$40&lt;&gt;"",N$84/'1. Lavorazione e dati generali'!$G$40*1000,"")</f>
      </c>
      <c r="K101" s="567"/>
      <c r="L101" s="550" t="s">
        <v>432</v>
      </c>
      <c r="M101" s="551"/>
      <c r="N101" s="31"/>
      <c r="O101" s="671"/>
      <c r="P101" s="671"/>
      <c r="Q101" s="671"/>
      <c r="R101" s="671"/>
    </row>
    <row r="102" spans="2:18" ht="18" customHeight="1">
      <c r="B102" s="593" t="str">
        <f>O80</f>
        <v>Cromo Totale  </v>
      </c>
      <c r="C102" s="595"/>
      <c r="D102" s="557" t="str">
        <f t="shared" si="11"/>
        <v>WFCromo Totale  </v>
      </c>
      <c r="E102" s="557"/>
      <c r="F102" s="566" t="e">
        <f>IF($H$89&lt;&gt;"",O$84/$H$89*1000,"")</f>
        <v>#N/A</v>
      </c>
      <c r="G102" s="567"/>
      <c r="H102" s="630" t="e">
        <f t="shared" si="10"/>
        <v>#N/A</v>
      </c>
      <c r="I102" s="630"/>
      <c r="J102" s="566">
        <f>IF('1. Lavorazione e dati generali'!$G$40&lt;&gt;"",O$84/'1. Lavorazione e dati generali'!$G$40*1000,"")</f>
      </c>
      <c r="K102" s="567"/>
      <c r="L102" s="550" t="s">
        <v>432</v>
      </c>
      <c r="M102" s="551"/>
      <c r="N102" s="31"/>
      <c r="O102" s="671"/>
      <c r="P102" s="671"/>
      <c r="Q102" s="671"/>
      <c r="R102" s="671"/>
    </row>
    <row r="103" spans="2:18" ht="18" customHeight="1">
      <c r="B103" s="593" t="str">
        <f>P80</f>
        <v>Cromo Esavalente  </v>
      </c>
      <c r="C103" s="595"/>
      <c r="D103" s="557" t="str">
        <f t="shared" si="11"/>
        <v>WFCromo Esavalente  </v>
      </c>
      <c r="E103" s="557"/>
      <c r="F103" s="566" t="e">
        <f>IF($H$89&lt;&gt;"",P$84/$H$89*1000,"")</f>
        <v>#N/A</v>
      </c>
      <c r="G103" s="567"/>
      <c r="H103" s="630" t="e">
        <f t="shared" si="10"/>
        <v>#N/A</v>
      </c>
      <c r="I103" s="630"/>
      <c r="J103" s="566">
        <f>IF('1. Lavorazione e dati generali'!$G$40&lt;&gt;"",P$84/'1. Lavorazione e dati generali'!$G$40*1000,"")</f>
      </c>
      <c r="K103" s="567"/>
      <c r="L103" s="550" t="s">
        <v>432</v>
      </c>
      <c r="M103" s="551"/>
      <c r="N103" s="31"/>
      <c r="O103" s="671"/>
      <c r="P103" s="671"/>
      <c r="Q103" s="671"/>
      <c r="R103" s="671"/>
    </row>
    <row r="104" spans="2:18" ht="18" customHeight="1">
      <c r="B104" s="593" t="str">
        <f>Q80</f>
        <v>Ferro </v>
      </c>
      <c r="C104" s="595"/>
      <c r="D104" s="557" t="str">
        <f t="shared" si="11"/>
        <v>WFFerro </v>
      </c>
      <c r="E104" s="557"/>
      <c r="F104" s="566" t="e">
        <f>IF($H$89&lt;&gt;"",Q$84/$H$89*1000,"")</f>
        <v>#N/A</v>
      </c>
      <c r="G104" s="567"/>
      <c r="H104" s="630" t="e">
        <f t="shared" si="10"/>
        <v>#N/A</v>
      </c>
      <c r="I104" s="630"/>
      <c r="J104" s="566">
        <f>IF('1. Lavorazione e dati generali'!$G$40&lt;&gt;"",Q$84/'1. Lavorazione e dati generali'!$G$40*1000,"")</f>
      </c>
      <c r="K104" s="567"/>
      <c r="L104" s="550" t="s">
        <v>432</v>
      </c>
      <c r="M104" s="551"/>
      <c r="N104" s="31"/>
      <c r="O104" s="671"/>
      <c r="P104" s="671"/>
      <c r="Q104" s="671"/>
      <c r="R104" s="671"/>
    </row>
    <row r="105" spans="2:18" ht="18" customHeight="1">
      <c r="B105" s="593" t="str">
        <f>R80</f>
        <v>Manganese  </v>
      </c>
      <c r="C105" s="595"/>
      <c r="D105" s="557" t="str">
        <f t="shared" si="11"/>
        <v>WFManganese  </v>
      </c>
      <c r="E105" s="557"/>
      <c r="F105" s="566" t="e">
        <f>IF($H$89&lt;&gt;"",R$84/$H$89*1000,"")</f>
        <v>#N/A</v>
      </c>
      <c r="G105" s="567"/>
      <c r="H105" s="630" t="e">
        <f t="shared" si="10"/>
        <v>#N/A</v>
      </c>
      <c r="I105" s="630"/>
      <c r="J105" s="566">
        <f>IF('1. Lavorazione e dati generali'!$G$40&lt;&gt;"",R$84/'1. Lavorazione e dati generali'!$G$40*1000,"")</f>
      </c>
      <c r="K105" s="567"/>
      <c r="L105" s="550" t="s">
        <v>432</v>
      </c>
      <c r="M105" s="551"/>
      <c r="N105" s="31"/>
      <c r="O105" s="671"/>
      <c r="P105" s="671"/>
      <c r="Q105" s="671"/>
      <c r="R105" s="671"/>
    </row>
    <row r="106" spans="2:18" ht="18" customHeight="1">
      <c r="B106" s="593" t="str">
        <f>S80</f>
        <v>Mercurio  </v>
      </c>
      <c r="C106" s="595"/>
      <c r="D106" s="557" t="str">
        <f t="shared" si="11"/>
        <v>WFMercurio  </v>
      </c>
      <c r="E106" s="557"/>
      <c r="F106" s="566" t="e">
        <f>IF($H$89&lt;&gt;"",S$84/$H$89*1000,"")</f>
        <v>#N/A</v>
      </c>
      <c r="G106" s="567"/>
      <c r="H106" s="630" t="e">
        <f t="shared" si="10"/>
        <v>#N/A</v>
      </c>
      <c r="I106" s="630"/>
      <c r="J106" s="566">
        <f>IF('1. Lavorazione e dati generali'!$G$40&lt;&gt;"",S$84/'1. Lavorazione e dati generali'!$G$40*1000,"")</f>
      </c>
      <c r="K106" s="567"/>
      <c r="L106" s="550" t="s">
        <v>432</v>
      </c>
      <c r="M106" s="551"/>
      <c r="N106" s="31"/>
      <c r="O106" s="671"/>
      <c r="P106" s="671"/>
      <c r="Q106" s="671"/>
      <c r="R106" s="671"/>
    </row>
    <row r="107" spans="2:18" ht="18" customHeight="1">
      <c r="B107" s="593" t="str">
        <f>T80</f>
        <v>Nichel </v>
      </c>
      <c r="C107" s="595"/>
      <c r="D107" s="557" t="str">
        <f t="shared" si="11"/>
        <v>WFNichel </v>
      </c>
      <c r="E107" s="557"/>
      <c r="F107" s="566" t="e">
        <f>IF($H$89&lt;&gt;"",T$84/$H$89*1000,"")</f>
        <v>#N/A</v>
      </c>
      <c r="G107" s="567"/>
      <c r="H107" s="630" t="e">
        <f t="shared" si="10"/>
        <v>#N/A</v>
      </c>
      <c r="I107" s="630"/>
      <c r="J107" s="566">
        <f>IF('1. Lavorazione e dati generali'!$G$40&lt;&gt;"",T$84/'1. Lavorazione e dati generali'!$G$40*1000,"")</f>
      </c>
      <c r="K107" s="567"/>
      <c r="L107" s="550" t="s">
        <v>432</v>
      </c>
      <c r="M107" s="551"/>
      <c r="N107" s="31"/>
      <c r="O107" s="671"/>
      <c r="P107" s="671"/>
      <c r="Q107" s="671"/>
      <c r="R107" s="671"/>
    </row>
    <row r="108" spans="2:18" ht="18" customHeight="1">
      <c r="B108" s="593" t="str">
        <f>U80</f>
        <v>Piombo </v>
      </c>
      <c r="C108" s="595"/>
      <c r="D108" s="557" t="str">
        <f t="shared" si="11"/>
        <v>WFPiombo </v>
      </c>
      <c r="E108" s="557"/>
      <c r="F108" s="566" t="e">
        <f>IF($H$89&lt;&gt;"",U$84/$H$89*1000,"")</f>
        <v>#N/A</v>
      </c>
      <c r="G108" s="567"/>
      <c r="H108" s="630" t="e">
        <f t="shared" si="10"/>
        <v>#N/A</v>
      </c>
      <c r="I108" s="630"/>
      <c r="J108" s="566">
        <f>IF('1. Lavorazione e dati generali'!$G$40&lt;&gt;"",U$84/'1. Lavorazione e dati generali'!$G$40*1000,"")</f>
      </c>
      <c r="K108" s="567"/>
      <c r="L108" s="550" t="s">
        <v>432</v>
      </c>
      <c r="M108" s="551"/>
      <c r="N108" s="31"/>
      <c r="O108" s="671"/>
      <c r="P108" s="671"/>
      <c r="Q108" s="671"/>
      <c r="R108" s="671"/>
    </row>
    <row r="109" spans="2:18" ht="18" customHeight="1">
      <c r="B109" s="593" t="str">
        <f>V80</f>
        <v>Rame </v>
      </c>
      <c r="C109" s="595"/>
      <c r="D109" s="557" t="str">
        <f t="shared" si="11"/>
        <v>WFRame </v>
      </c>
      <c r="E109" s="557"/>
      <c r="F109" s="566" t="e">
        <f>IF($H$89&lt;&gt;"",V$84/$H$89*1000,"")</f>
        <v>#N/A</v>
      </c>
      <c r="G109" s="567"/>
      <c r="H109" s="630" t="e">
        <f t="shared" si="10"/>
        <v>#N/A</v>
      </c>
      <c r="I109" s="630"/>
      <c r="J109" s="566">
        <f>IF('1. Lavorazione e dati generali'!$G$40&lt;&gt;"",V$84/'1. Lavorazione e dati generali'!$G$40*1000,"")</f>
      </c>
      <c r="K109" s="567"/>
      <c r="L109" s="550" t="s">
        <v>432</v>
      </c>
      <c r="M109" s="551"/>
      <c r="N109" s="31"/>
      <c r="O109" s="671"/>
      <c r="P109" s="671"/>
      <c r="Q109" s="671"/>
      <c r="R109" s="671"/>
    </row>
    <row r="110" spans="2:18" ht="18" customHeight="1">
      <c r="B110" s="593" t="str">
        <f>W80</f>
        <v>Zinco </v>
      </c>
      <c r="C110" s="595"/>
      <c r="D110" s="557" t="str">
        <f t="shared" si="11"/>
        <v>WFZinco </v>
      </c>
      <c r="E110" s="557"/>
      <c r="F110" s="566" t="e">
        <f>IF($H$89&lt;&gt;"",W$84/$H$89*1000,"")</f>
        <v>#N/A</v>
      </c>
      <c r="G110" s="567"/>
      <c r="H110" s="630" t="e">
        <f t="shared" si="10"/>
        <v>#N/A</v>
      </c>
      <c r="I110" s="630"/>
      <c r="J110" s="566">
        <f>IF('1. Lavorazione e dati generali'!$G$40&lt;&gt;"",W$84/'1. Lavorazione e dati generali'!$G$40*1000,"")</f>
      </c>
      <c r="K110" s="567"/>
      <c r="L110" s="550" t="s">
        <v>432</v>
      </c>
      <c r="M110" s="551"/>
      <c r="N110" s="31"/>
      <c r="O110" s="671"/>
      <c r="P110" s="671"/>
      <c r="Q110" s="671"/>
      <c r="R110" s="671"/>
    </row>
    <row r="111" spans="2:18" ht="18" customHeight="1">
      <c r="B111" s="593" t="str">
        <f>X80</f>
        <v>Stagno </v>
      </c>
      <c r="C111" s="595"/>
      <c r="D111" s="557" t="str">
        <f t="shared" si="11"/>
        <v>WFStagno </v>
      </c>
      <c r="E111" s="557"/>
      <c r="F111" s="566" t="e">
        <f>IF($H$89&lt;&gt;"",X$84/$H$89*1000,"")</f>
        <v>#N/A</v>
      </c>
      <c r="G111" s="567"/>
      <c r="H111" s="630" t="e">
        <f t="shared" si="10"/>
        <v>#N/A</v>
      </c>
      <c r="I111" s="630"/>
      <c r="J111" s="566">
        <f>IF('1. Lavorazione e dati generali'!$G$40&lt;&gt;"",X$84/'1. Lavorazione e dati generali'!$G$40*1000,"")</f>
      </c>
      <c r="K111" s="567"/>
      <c r="L111" s="550" t="s">
        <v>432</v>
      </c>
      <c r="M111" s="551"/>
      <c r="N111" s="31"/>
      <c r="O111" s="671"/>
      <c r="P111" s="671"/>
      <c r="Q111" s="671"/>
      <c r="R111" s="671"/>
    </row>
    <row r="112" spans="2:18" ht="18" customHeight="1">
      <c r="B112" s="593" t="str">
        <f>Y80</f>
        <v>Cianuri totali </v>
      </c>
      <c r="C112" s="595"/>
      <c r="D112" s="557" t="str">
        <f t="shared" si="11"/>
        <v>WFCianuri totali </v>
      </c>
      <c r="E112" s="557"/>
      <c r="F112" s="566" t="e">
        <f>IF($H$89&lt;&gt;"",Y$84/$H$89*1000,"")</f>
        <v>#N/A</v>
      </c>
      <c r="G112" s="567"/>
      <c r="H112" s="630" t="e">
        <f t="shared" si="10"/>
        <v>#N/A</v>
      </c>
      <c r="I112" s="630"/>
      <c r="J112" s="566">
        <f>IF('1. Lavorazione e dati generali'!$G$40&lt;&gt;"",Y$84/'1. Lavorazione e dati generali'!$G$40*1000,"")</f>
      </c>
      <c r="K112" s="567"/>
      <c r="L112" s="550" t="s">
        <v>432</v>
      </c>
      <c r="M112" s="551"/>
      <c r="N112" s="93"/>
      <c r="O112" s="93"/>
      <c r="P112" s="93"/>
      <c r="Q112" s="93"/>
      <c r="R112" s="93"/>
    </row>
    <row r="113" spans="2:18" ht="18" customHeight="1">
      <c r="B113" s="593" t="str">
        <f>Z80</f>
        <v>Cloro attivo libero </v>
      </c>
      <c r="C113" s="595"/>
      <c r="D113" s="557" t="str">
        <f t="shared" si="11"/>
        <v>WFCloro attivo libero </v>
      </c>
      <c r="E113" s="557"/>
      <c r="F113" s="566" t="e">
        <f>IF($H$89&lt;&gt;"",Z$84/$H$89*1000,"")</f>
        <v>#N/A</v>
      </c>
      <c r="G113" s="567"/>
      <c r="H113" s="630" t="e">
        <f t="shared" si="10"/>
        <v>#N/A</v>
      </c>
      <c r="I113" s="630"/>
      <c r="J113" s="566">
        <f>IF('1. Lavorazione e dati generali'!$G$40&lt;&gt;"",Z$84/'1. Lavorazione e dati generali'!$G$40*1000,"")</f>
      </c>
      <c r="K113" s="567"/>
      <c r="L113" s="550" t="s">
        <v>432</v>
      </c>
      <c r="M113" s="551"/>
      <c r="N113" s="93"/>
      <c r="O113" s="93"/>
      <c r="P113" s="93"/>
      <c r="Q113" s="93"/>
      <c r="R113" s="93"/>
    </row>
    <row r="114" spans="2:18" ht="18" customHeight="1">
      <c r="B114" s="593" t="str">
        <f>AA80</f>
        <v>Solfuri </v>
      </c>
      <c r="C114" s="595"/>
      <c r="D114" s="557" t="str">
        <f t="shared" si="11"/>
        <v>WFSolfuri </v>
      </c>
      <c r="E114" s="557"/>
      <c r="F114" s="566" t="e">
        <f>IF($H$89&lt;&gt;"",AA$84/$H$89*1000,"")</f>
        <v>#N/A</v>
      </c>
      <c r="G114" s="567"/>
      <c r="H114" s="630" t="e">
        <f t="shared" si="10"/>
        <v>#N/A</v>
      </c>
      <c r="I114" s="630"/>
      <c r="J114" s="566">
        <f>IF('1. Lavorazione e dati generali'!$G$40&lt;&gt;"",AA$84/'1. Lavorazione e dati generali'!$G$40*1000,"")</f>
      </c>
      <c r="K114" s="567"/>
      <c r="L114" s="550" t="s">
        <v>432</v>
      </c>
      <c r="M114" s="551"/>
      <c r="N114" s="93"/>
      <c r="O114" s="93"/>
      <c r="P114" s="93"/>
      <c r="Q114" s="93"/>
      <c r="R114" s="93"/>
    </row>
    <row r="115" spans="2:13" ht="17.25" customHeight="1">
      <c r="B115" s="593" t="str">
        <f>AB80</f>
        <v>Solfiti </v>
      </c>
      <c r="C115" s="595"/>
      <c r="D115" s="557" t="str">
        <f t="shared" si="11"/>
        <v>WFSolfiti </v>
      </c>
      <c r="E115" s="557"/>
      <c r="F115" s="566" t="e">
        <f>IF($H$89&lt;&gt;"",AB$84/$H$89*1000,"")</f>
        <v>#N/A</v>
      </c>
      <c r="G115" s="567"/>
      <c r="H115" s="630" t="e">
        <f t="shared" si="10"/>
        <v>#N/A</v>
      </c>
      <c r="I115" s="630"/>
      <c r="J115" s="566">
        <f>IF('1. Lavorazione e dati generali'!$G$40&lt;&gt;"",AB$84/'1. Lavorazione e dati generali'!$G$40*1000,"")</f>
      </c>
      <c r="K115" s="567"/>
      <c r="L115" s="550" t="s">
        <v>432</v>
      </c>
      <c r="M115" s="551"/>
    </row>
    <row r="116" spans="2:13" ht="17.25" customHeight="1">
      <c r="B116" s="593" t="str">
        <f>AC80</f>
        <v>Solfati </v>
      </c>
      <c r="C116" s="595"/>
      <c r="D116" s="557" t="str">
        <f t="shared" si="11"/>
        <v>WFSolfati </v>
      </c>
      <c r="E116" s="557"/>
      <c r="F116" s="566" t="e">
        <f>IF($H$89&lt;&gt;"",AC$84/$H$89*1000,"")</f>
        <v>#N/A</v>
      </c>
      <c r="G116" s="567"/>
      <c r="H116" s="630" t="e">
        <f t="shared" si="10"/>
        <v>#N/A</v>
      </c>
      <c r="I116" s="630"/>
      <c r="J116" s="566">
        <f>IF('1. Lavorazione e dati generali'!$G$40&lt;&gt;"",AC$84/'1. Lavorazione e dati generali'!$G$40*1000,"")</f>
      </c>
      <c r="K116" s="567"/>
      <c r="L116" s="550" t="s">
        <v>432</v>
      </c>
      <c r="M116" s="551"/>
    </row>
    <row r="117" spans="2:13" ht="17.25" customHeight="1">
      <c r="B117" s="593" t="str">
        <f>AD80</f>
        <v>Cloruri </v>
      </c>
      <c r="C117" s="595"/>
      <c r="D117" s="557" t="str">
        <f t="shared" si="11"/>
        <v>WFCloruri </v>
      </c>
      <c r="E117" s="557"/>
      <c r="F117" s="566" t="e">
        <f>IF($H$89&lt;&gt;"",AD$84/$H$89*1000,"")</f>
        <v>#N/A</v>
      </c>
      <c r="G117" s="567"/>
      <c r="H117" s="630" t="e">
        <f t="shared" si="10"/>
        <v>#N/A</v>
      </c>
      <c r="I117" s="630"/>
      <c r="J117" s="566">
        <f>IF('1. Lavorazione e dati generali'!$G$40&lt;&gt;"",AD$84/'1. Lavorazione e dati generali'!$G$40*1000,"")</f>
      </c>
      <c r="K117" s="567"/>
      <c r="L117" s="550" t="s">
        <v>432</v>
      </c>
      <c r="M117" s="551"/>
    </row>
    <row r="118" spans="2:13" ht="17.25" customHeight="1">
      <c r="B118" s="593" t="str">
        <f>AE80</f>
        <v>Fluoruri </v>
      </c>
      <c r="C118" s="595"/>
      <c r="D118" s="557" t="str">
        <f t="shared" si="11"/>
        <v>WFFluoruri </v>
      </c>
      <c r="E118" s="557"/>
      <c r="F118" s="566" t="e">
        <f>IF($H$89&lt;&gt;"",AE$84/$H$89*1000,"")</f>
        <v>#N/A</v>
      </c>
      <c r="G118" s="567"/>
      <c r="H118" s="630" t="e">
        <f t="shared" si="10"/>
        <v>#N/A</v>
      </c>
      <c r="I118" s="630"/>
      <c r="J118" s="566">
        <f>IF('1. Lavorazione e dati generali'!$G$40&lt;&gt;"",AE$84/'1. Lavorazione e dati generali'!$G$40*1000,"")</f>
      </c>
      <c r="K118" s="567"/>
      <c r="L118" s="550" t="s">
        <v>432</v>
      </c>
      <c r="M118" s="551"/>
    </row>
    <row r="119" spans="2:13" ht="17.25" customHeight="1">
      <c r="B119" s="593" t="str">
        <f>AF80</f>
        <v>Fosforo Totale </v>
      </c>
      <c r="C119" s="595"/>
      <c r="D119" s="557" t="str">
        <f t="shared" si="11"/>
        <v>WFFosforo Totale </v>
      </c>
      <c r="E119" s="557"/>
      <c r="F119" s="566" t="e">
        <f>IF($H$89&lt;&gt;"",AF$84/$H$89*1000,"")</f>
        <v>#N/A</v>
      </c>
      <c r="G119" s="567"/>
      <c r="H119" s="630" t="e">
        <f t="shared" si="10"/>
        <v>#N/A</v>
      </c>
      <c r="I119" s="630"/>
      <c r="J119" s="566">
        <f>IF('1. Lavorazione e dati generali'!$G$40&lt;&gt;"",AF$84/'1. Lavorazione e dati generali'!$G$40*1000,"")</f>
      </c>
      <c r="K119" s="567"/>
      <c r="L119" s="550" t="s">
        <v>432</v>
      </c>
      <c r="M119" s="551"/>
    </row>
    <row r="120" spans="2:13" ht="17.25" customHeight="1">
      <c r="B120" s="593" t="str">
        <f>AG80</f>
        <v>Azoto Ammoniacale </v>
      </c>
      <c r="C120" s="595"/>
      <c r="D120" s="557" t="str">
        <f t="shared" si="11"/>
        <v>WFAzoto Ammoniacale </v>
      </c>
      <c r="E120" s="557"/>
      <c r="F120" s="566" t="e">
        <f>IF($H$89&lt;&gt;"",AG$84/$H$89*1000,"")</f>
        <v>#N/A</v>
      </c>
      <c r="G120" s="567"/>
      <c r="H120" s="630" t="e">
        <f t="shared" si="10"/>
        <v>#N/A</v>
      </c>
      <c r="I120" s="630"/>
      <c r="J120" s="566">
        <f>IF('1. Lavorazione e dati generali'!$G$40&lt;&gt;"",AG$84/'1. Lavorazione e dati generali'!$G$40*1000,"")</f>
      </c>
      <c r="K120" s="567"/>
      <c r="L120" s="550" t="s">
        <v>432</v>
      </c>
      <c r="M120" s="551"/>
    </row>
    <row r="121" spans="2:13" ht="17.25" customHeight="1">
      <c r="B121" s="593" t="str">
        <f>AH80</f>
        <v>Azoto nitroso </v>
      </c>
      <c r="C121" s="595"/>
      <c r="D121" s="557" t="str">
        <f t="shared" si="11"/>
        <v>WFAzoto nitroso </v>
      </c>
      <c r="E121" s="557"/>
      <c r="F121" s="566" t="e">
        <f>IF($H$89&lt;&gt;"",AH$84/$H$89*1000,"")</f>
        <v>#N/A</v>
      </c>
      <c r="G121" s="567"/>
      <c r="H121" s="630" t="e">
        <f t="shared" si="10"/>
        <v>#N/A</v>
      </c>
      <c r="I121" s="630"/>
      <c r="J121" s="566">
        <f>IF('1. Lavorazione e dati generali'!$G$40&lt;&gt;"",AH$84/'1. Lavorazione e dati generali'!$G$40*1000,"")</f>
      </c>
      <c r="K121" s="567"/>
      <c r="L121" s="550" t="s">
        <v>432</v>
      </c>
      <c r="M121" s="551"/>
    </row>
    <row r="122" spans="2:13" ht="17.25" customHeight="1">
      <c r="B122" s="593" t="str">
        <f>AI80</f>
        <v>Azoto nitrico </v>
      </c>
      <c r="C122" s="595"/>
      <c r="D122" s="557" t="str">
        <f t="shared" si="11"/>
        <v>WFAzoto nitrico </v>
      </c>
      <c r="E122" s="557"/>
      <c r="F122" s="566" t="e">
        <f>IF($H$89&lt;&gt;"",AI$84/$H$89*1000,"")</f>
        <v>#N/A</v>
      </c>
      <c r="G122" s="567"/>
      <c r="H122" s="630" t="e">
        <f t="shared" si="10"/>
        <v>#N/A</v>
      </c>
      <c r="I122" s="630"/>
      <c r="J122" s="566">
        <f>IF('1. Lavorazione e dati generali'!$G$40&lt;&gt;"",AI$84/'1. Lavorazione e dati generali'!$G$40*1000,"")</f>
      </c>
      <c r="K122" s="567"/>
      <c r="L122" s="550" t="s">
        <v>432</v>
      </c>
      <c r="M122" s="551"/>
    </row>
    <row r="123" spans="2:13" ht="17.25" customHeight="1">
      <c r="B123" s="593" t="str">
        <f>AJ80</f>
        <v>Tensioattivi Totali </v>
      </c>
      <c r="C123" s="595"/>
      <c r="D123" s="557" t="str">
        <f t="shared" si="11"/>
        <v>WFTensioattivi Totali </v>
      </c>
      <c r="E123" s="557"/>
      <c r="F123" s="566" t="e">
        <f>IF($H$89&lt;&gt;"",AJ$84/$H$89*1000,"")</f>
        <v>#N/A</v>
      </c>
      <c r="G123" s="567"/>
      <c r="H123" s="630" t="e">
        <f t="shared" si="10"/>
        <v>#N/A</v>
      </c>
      <c r="I123" s="630"/>
      <c r="J123" s="566">
        <f>IF('1. Lavorazione e dati generali'!$G$40&lt;&gt;"",AJ$84/'1. Lavorazione e dati generali'!$G$40*1000,"")</f>
      </c>
      <c r="K123" s="567"/>
      <c r="L123" s="550" t="s">
        <v>432</v>
      </c>
      <c r="M123" s="551"/>
    </row>
    <row r="124" spans="2:13" ht="17.25" customHeight="1">
      <c r="B124" s="593" t="str">
        <f>AK80</f>
        <v>Idrocarburi Totali </v>
      </c>
      <c r="C124" s="595"/>
      <c r="D124" s="557" t="str">
        <f t="shared" si="11"/>
        <v>WFIdrocarburi Totali </v>
      </c>
      <c r="E124" s="557"/>
      <c r="F124" s="566" t="e">
        <f>IF($H$89&lt;&gt;"",AK$84/$H$89*1000,"")</f>
        <v>#N/A</v>
      </c>
      <c r="G124" s="567"/>
      <c r="H124" s="630" t="e">
        <f t="shared" si="10"/>
        <v>#N/A</v>
      </c>
      <c r="I124" s="630"/>
      <c r="J124" s="566">
        <f>IF('1. Lavorazione e dati generali'!$G$40&lt;&gt;"",AK$84/'1. Lavorazione e dati generali'!$G$40*1000,"")</f>
      </c>
      <c r="K124" s="567"/>
      <c r="L124" s="550" t="s">
        <v>432</v>
      </c>
      <c r="M124" s="551"/>
    </row>
    <row r="125" spans="2:13" ht="17.25" customHeight="1">
      <c r="B125" s="593" t="str">
        <f>AL80</f>
        <v>Boro </v>
      </c>
      <c r="C125" s="595"/>
      <c r="D125" s="557" t="str">
        <f t="shared" si="11"/>
        <v>WFBoro </v>
      </c>
      <c r="E125" s="557"/>
      <c r="F125" s="566" t="e">
        <f>IF($H$89&lt;&gt;"",AL$84/$H$89*1000,"")</f>
        <v>#N/A</v>
      </c>
      <c r="G125" s="567"/>
      <c r="H125" s="630" t="e">
        <f t="shared" si="10"/>
        <v>#N/A</v>
      </c>
      <c r="I125" s="630"/>
      <c r="J125" s="566">
        <f>IF('1. Lavorazione e dati generali'!$G$40&lt;&gt;"",AL$84/'1. Lavorazione e dati generali'!$G$40*1000,"")</f>
      </c>
      <c r="K125" s="567"/>
      <c r="L125" s="550" t="s">
        <v>432</v>
      </c>
      <c r="M125" s="551"/>
    </row>
    <row r="126" spans="2:13" ht="17.25" customHeight="1">
      <c r="B126" s="593" t="str">
        <f>AM80</f>
        <v>Cobalto </v>
      </c>
      <c r="C126" s="595"/>
      <c r="D126" s="557" t="str">
        <f t="shared" si="11"/>
        <v>WFCobalto </v>
      </c>
      <c r="E126" s="557"/>
      <c r="F126" s="566" t="e">
        <f>IF($H$89&lt;&gt;"",AM$84/$H$89*1000,"")</f>
        <v>#N/A</v>
      </c>
      <c r="G126" s="567"/>
      <c r="H126" s="630" t="e">
        <f t="shared" si="10"/>
        <v>#N/A</v>
      </c>
      <c r="I126" s="630"/>
      <c r="J126" s="566">
        <f>IF('1. Lavorazione e dati generali'!$G$40&lt;&gt;"",AM$84/'1. Lavorazione e dati generali'!$G$40*1000,"")</f>
      </c>
      <c r="K126" s="567"/>
      <c r="L126" s="550" t="s">
        <v>432</v>
      </c>
      <c r="M126" s="551"/>
    </row>
    <row r="127" spans="2:13" ht="17.25" customHeight="1">
      <c r="B127" s="556" t="str">
        <f>AN80</f>
        <v>Inquinante 1(**) (specificare)</v>
      </c>
      <c r="C127" s="556"/>
      <c r="D127" s="557" t="str">
        <f>$D$93&amp;B127</f>
        <v>WFInquinante 1(**) (specificare)</v>
      </c>
      <c r="E127" s="557"/>
      <c r="F127" s="558" t="e">
        <f>IF($H$89&lt;&gt;"",AN$84/$H$89*1000,"")</f>
        <v>#N/A</v>
      </c>
      <c r="G127" s="559"/>
      <c r="H127" s="560" t="e">
        <f>CONCATENATE("g","/",$G$89)</f>
        <v>#N/A</v>
      </c>
      <c r="I127" s="561"/>
      <c r="J127" s="631">
        <f>IF('1. Lavorazione e dati generali'!$G$40&lt;&gt;"",AN$84/'1. Lavorazione e dati generali'!$G$40*1000,"")</f>
      </c>
      <c r="K127" s="631"/>
      <c r="L127" s="550" t="s">
        <v>432</v>
      </c>
      <c r="M127" s="551"/>
    </row>
    <row r="128" spans="2:12" ht="17.25" customHeight="1">
      <c r="B128" s="121"/>
      <c r="C128" s="121"/>
      <c r="D128" s="121"/>
      <c r="E128" s="179"/>
      <c r="F128" s="179"/>
      <c r="G128" s="104"/>
      <c r="H128" s="104"/>
      <c r="I128" s="104"/>
      <c r="J128" s="104"/>
      <c r="K128" s="104"/>
      <c r="L128" s="104"/>
    </row>
    <row r="129" spans="2:19" ht="12.75">
      <c r="B129" s="665" t="s">
        <v>511</v>
      </c>
      <c r="C129" s="665"/>
      <c r="D129" s="665"/>
      <c r="E129" s="665"/>
      <c r="F129" s="665"/>
      <c r="G129" s="665"/>
      <c r="H129" s="665"/>
      <c r="I129" s="665"/>
      <c r="J129" s="665"/>
      <c r="K129" s="665"/>
      <c r="L129" s="665"/>
      <c r="M129" s="665"/>
      <c r="N129" s="665"/>
      <c r="O129" s="665"/>
      <c r="P129" s="665"/>
      <c r="Q129" s="665"/>
      <c r="R129" s="665"/>
      <c r="S129" s="665"/>
    </row>
    <row r="130" spans="2:19" ht="12.75">
      <c r="B130" s="665"/>
      <c r="C130" s="665"/>
      <c r="D130" s="665"/>
      <c r="E130" s="665"/>
      <c r="F130" s="665"/>
      <c r="G130" s="665"/>
      <c r="H130" s="665"/>
      <c r="I130" s="665"/>
      <c r="J130" s="665"/>
      <c r="K130" s="665"/>
      <c r="L130" s="665"/>
      <c r="M130" s="665"/>
      <c r="N130" s="665"/>
      <c r="O130" s="665"/>
      <c r="P130" s="665"/>
      <c r="Q130" s="665"/>
      <c r="R130" s="665"/>
      <c r="S130" s="665"/>
    </row>
    <row r="131" spans="2:19" ht="12.75">
      <c r="B131" s="665"/>
      <c r="C131" s="665"/>
      <c r="D131" s="665"/>
      <c r="E131" s="665"/>
      <c r="F131" s="665"/>
      <c r="G131" s="665"/>
      <c r="H131" s="665"/>
      <c r="I131" s="665"/>
      <c r="J131" s="665"/>
      <c r="K131" s="665"/>
      <c r="L131" s="665"/>
      <c r="M131" s="665"/>
      <c r="N131" s="665"/>
      <c r="O131" s="665"/>
      <c r="P131" s="665"/>
      <c r="Q131" s="665"/>
      <c r="R131" s="665"/>
      <c r="S131" s="665"/>
    </row>
    <row r="132" spans="2:19" ht="12.75">
      <c r="B132" s="665"/>
      <c r="C132" s="665"/>
      <c r="D132" s="665"/>
      <c r="E132" s="665"/>
      <c r="F132" s="665"/>
      <c r="G132" s="665"/>
      <c r="H132" s="665"/>
      <c r="I132" s="665"/>
      <c r="J132" s="665"/>
      <c r="K132" s="665"/>
      <c r="L132" s="665"/>
      <c r="M132" s="665"/>
      <c r="N132" s="665"/>
      <c r="O132" s="665"/>
      <c r="P132" s="665"/>
      <c r="Q132" s="665"/>
      <c r="R132" s="665"/>
      <c r="S132" s="665"/>
    </row>
    <row r="133" spans="2:19" ht="12.75">
      <c r="B133" s="665"/>
      <c r="C133" s="665"/>
      <c r="D133" s="665"/>
      <c r="E133" s="665"/>
      <c r="F133" s="665"/>
      <c r="G133" s="665"/>
      <c r="H133" s="665"/>
      <c r="I133" s="665"/>
      <c r="J133" s="665"/>
      <c r="K133" s="665"/>
      <c r="L133" s="665"/>
      <c r="M133" s="665"/>
      <c r="N133" s="665"/>
      <c r="O133" s="665"/>
      <c r="P133" s="665"/>
      <c r="Q133" s="665"/>
      <c r="R133" s="665"/>
      <c r="S133" s="665"/>
    </row>
    <row r="134" spans="2:19" ht="12.75">
      <c r="B134" s="665"/>
      <c r="C134" s="665"/>
      <c r="D134" s="665"/>
      <c r="E134" s="665"/>
      <c r="F134" s="665"/>
      <c r="G134" s="665"/>
      <c r="H134" s="665"/>
      <c r="I134" s="665"/>
      <c r="J134" s="665"/>
      <c r="K134" s="665"/>
      <c r="L134" s="665"/>
      <c r="M134" s="665"/>
      <c r="N134" s="665"/>
      <c r="O134" s="665"/>
      <c r="P134" s="665"/>
      <c r="Q134" s="665"/>
      <c r="R134" s="665"/>
      <c r="S134" s="665"/>
    </row>
    <row r="135" spans="2:19" ht="12.75">
      <c r="B135" s="665"/>
      <c r="C135" s="665"/>
      <c r="D135" s="665"/>
      <c r="E135" s="665"/>
      <c r="F135" s="665"/>
      <c r="G135" s="665"/>
      <c r="H135" s="665"/>
      <c r="I135" s="665"/>
      <c r="J135" s="665"/>
      <c r="K135" s="665"/>
      <c r="L135" s="665"/>
      <c r="M135" s="665"/>
      <c r="N135" s="665"/>
      <c r="O135" s="665"/>
      <c r="P135" s="665"/>
      <c r="Q135" s="665"/>
      <c r="R135" s="665"/>
      <c r="S135" s="665"/>
    </row>
    <row r="136" spans="2:19" ht="12.75">
      <c r="B136" s="665"/>
      <c r="C136" s="665"/>
      <c r="D136" s="665"/>
      <c r="E136" s="665"/>
      <c r="F136" s="665"/>
      <c r="G136" s="665"/>
      <c r="H136" s="665"/>
      <c r="I136" s="665"/>
      <c r="J136" s="665"/>
      <c r="K136" s="665"/>
      <c r="L136" s="665"/>
      <c r="M136" s="665"/>
      <c r="N136" s="665"/>
      <c r="O136" s="665"/>
      <c r="P136" s="665"/>
      <c r="Q136" s="665"/>
      <c r="R136" s="665"/>
      <c r="S136" s="665"/>
    </row>
    <row r="137" spans="2:19" ht="12.75">
      <c r="B137" s="665"/>
      <c r="C137" s="665"/>
      <c r="D137" s="665"/>
      <c r="E137" s="665"/>
      <c r="F137" s="665"/>
      <c r="G137" s="665"/>
      <c r="H137" s="665"/>
      <c r="I137" s="665"/>
      <c r="J137" s="665"/>
      <c r="K137" s="665"/>
      <c r="L137" s="665"/>
      <c r="M137" s="665"/>
      <c r="N137" s="665"/>
      <c r="O137" s="665"/>
      <c r="P137" s="665"/>
      <c r="Q137" s="665"/>
      <c r="R137" s="665"/>
      <c r="S137" s="665"/>
    </row>
    <row r="138" spans="2:19" ht="12.75">
      <c r="B138" s="665"/>
      <c r="C138" s="665"/>
      <c r="D138" s="665"/>
      <c r="E138" s="665"/>
      <c r="F138" s="665"/>
      <c r="G138" s="665"/>
      <c r="H138" s="665"/>
      <c r="I138" s="665"/>
      <c r="J138" s="665"/>
      <c r="K138" s="665"/>
      <c r="L138" s="665"/>
      <c r="M138" s="665"/>
      <c r="N138" s="665"/>
      <c r="O138" s="665"/>
      <c r="P138" s="665"/>
      <c r="Q138" s="665"/>
      <c r="R138" s="665"/>
      <c r="S138" s="665"/>
    </row>
    <row r="139" spans="2:19" ht="12.75">
      <c r="B139" s="665"/>
      <c r="C139" s="665"/>
      <c r="D139" s="665"/>
      <c r="E139" s="665"/>
      <c r="F139" s="665"/>
      <c r="G139" s="665"/>
      <c r="H139" s="665"/>
      <c r="I139" s="665"/>
      <c r="J139" s="665"/>
      <c r="K139" s="665"/>
      <c r="L139" s="665"/>
      <c r="M139" s="665"/>
      <c r="N139" s="665"/>
      <c r="O139" s="665"/>
      <c r="P139" s="665"/>
      <c r="Q139" s="665"/>
      <c r="R139" s="665"/>
      <c r="S139" s="665"/>
    </row>
    <row r="140" spans="2:19" ht="12.75">
      <c r="B140" s="665"/>
      <c r="C140" s="665"/>
      <c r="D140" s="665"/>
      <c r="E140" s="665"/>
      <c r="F140" s="665"/>
      <c r="G140" s="665"/>
      <c r="H140" s="665"/>
      <c r="I140" s="665"/>
      <c r="J140" s="665"/>
      <c r="K140" s="665"/>
      <c r="L140" s="665"/>
      <c r="M140" s="665"/>
      <c r="N140" s="665"/>
      <c r="O140" s="665"/>
      <c r="P140" s="665"/>
      <c r="Q140" s="665"/>
      <c r="R140" s="665"/>
      <c r="S140" s="665"/>
    </row>
    <row r="141" spans="2:19" ht="12.75">
      <c r="B141" s="665"/>
      <c r="C141" s="665"/>
      <c r="D141" s="665"/>
      <c r="E141" s="665"/>
      <c r="F141" s="665"/>
      <c r="G141" s="665"/>
      <c r="H141" s="665"/>
      <c r="I141" s="665"/>
      <c r="J141" s="665"/>
      <c r="K141" s="665"/>
      <c r="L141" s="665"/>
      <c r="M141" s="665"/>
      <c r="N141" s="665"/>
      <c r="O141" s="665"/>
      <c r="P141" s="665"/>
      <c r="Q141" s="665"/>
      <c r="R141" s="665"/>
      <c r="S141" s="665"/>
    </row>
    <row r="142" spans="2:19" ht="12.75">
      <c r="B142" s="665"/>
      <c r="C142" s="665"/>
      <c r="D142" s="665"/>
      <c r="E142" s="665"/>
      <c r="F142" s="665"/>
      <c r="G142" s="665"/>
      <c r="H142" s="665"/>
      <c r="I142" s="665"/>
      <c r="J142" s="665"/>
      <c r="K142" s="665"/>
      <c r="L142" s="665"/>
      <c r="M142" s="665"/>
      <c r="N142" s="665"/>
      <c r="O142" s="665"/>
      <c r="P142" s="665"/>
      <c r="Q142" s="665"/>
      <c r="R142" s="665"/>
      <c r="S142" s="665"/>
    </row>
    <row r="143" spans="2:19" ht="12.75">
      <c r="B143" s="665"/>
      <c r="C143" s="665"/>
      <c r="D143" s="665"/>
      <c r="E143" s="665"/>
      <c r="F143" s="665"/>
      <c r="G143" s="665"/>
      <c r="H143" s="665"/>
      <c r="I143" s="665"/>
      <c r="J143" s="665"/>
      <c r="K143" s="665"/>
      <c r="L143" s="665"/>
      <c r="M143" s="665"/>
      <c r="N143" s="665"/>
      <c r="O143" s="665"/>
      <c r="P143" s="665"/>
      <c r="Q143" s="665"/>
      <c r="R143" s="665"/>
      <c r="S143" s="665"/>
    </row>
    <row r="144" spans="2:19" ht="20.25">
      <c r="B144" s="100"/>
      <c r="C144" s="100"/>
      <c r="D144" s="100"/>
      <c r="E144" s="100"/>
      <c r="F144" s="100"/>
      <c r="G144" s="100"/>
      <c r="H144" s="100"/>
      <c r="I144" s="100"/>
      <c r="J144" s="100"/>
      <c r="K144" s="100"/>
      <c r="L144" s="100"/>
      <c r="M144" s="100"/>
      <c r="N144" s="100"/>
      <c r="O144" s="100"/>
      <c r="P144" s="100"/>
      <c r="Q144" s="100"/>
      <c r="R144" s="100"/>
      <c r="S144" s="100"/>
    </row>
    <row r="145" spans="2:19" ht="20.25">
      <c r="B145" s="100"/>
      <c r="C145" s="100"/>
      <c r="D145" s="100"/>
      <c r="E145" s="100"/>
      <c r="F145" s="100"/>
      <c r="G145" s="100"/>
      <c r="H145" s="100"/>
      <c r="I145" s="100"/>
      <c r="J145" s="100"/>
      <c r="K145" s="100"/>
      <c r="L145" s="100"/>
      <c r="M145" s="100"/>
      <c r="N145" s="100"/>
      <c r="O145" s="100"/>
      <c r="P145" s="100"/>
      <c r="Q145" s="100"/>
      <c r="R145" s="100"/>
      <c r="S145" s="100"/>
    </row>
    <row r="146" spans="2:9" ht="22.5" customHeight="1">
      <c r="B146" s="627" t="s">
        <v>357</v>
      </c>
      <c r="C146" s="628"/>
      <c r="D146" s="628"/>
      <c r="E146" s="628"/>
      <c r="F146" s="628"/>
      <c r="G146" s="628"/>
      <c r="H146" s="628"/>
      <c r="I146" s="629"/>
    </row>
    <row r="147" spans="2:4" ht="12.75">
      <c r="B147" s="104"/>
      <c r="C147" s="104"/>
      <c r="D147" s="104"/>
    </row>
    <row r="148" spans="2:19" ht="27.75" customHeight="1">
      <c r="B148" s="573" t="s">
        <v>463</v>
      </c>
      <c r="C148" s="574"/>
      <c r="D148" s="574"/>
      <c r="E148" s="574"/>
      <c r="F148" s="574"/>
      <c r="G148" s="574"/>
      <c r="H148" s="574"/>
      <c r="I148" s="574"/>
      <c r="J148" s="575"/>
      <c r="K148" s="575"/>
      <c r="L148" s="575"/>
      <c r="M148" s="575"/>
      <c r="N148" s="576"/>
      <c r="O148" s="576"/>
      <c r="P148" s="576"/>
      <c r="Q148" s="576"/>
      <c r="R148" s="576"/>
      <c r="S148" s="577"/>
    </row>
    <row r="149" spans="2:19" ht="9.75" customHeight="1">
      <c r="B149" s="578"/>
      <c r="C149" s="579"/>
      <c r="D149" s="579"/>
      <c r="E149" s="579"/>
      <c r="F149" s="579"/>
      <c r="G149" s="579"/>
      <c r="H149" s="579"/>
      <c r="I149" s="579"/>
      <c r="J149" s="579"/>
      <c r="K149" s="579"/>
      <c r="L149" s="579"/>
      <c r="M149" s="579"/>
      <c r="N149" s="579"/>
      <c r="O149" s="579"/>
      <c r="P149" s="579"/>
      <c r="Q149" s="579"/>
      <c r="R149" s="579"/>
      <c r="S149" s="580"/>
    </row>
    <row r="150" spans="2:19" ht="9.75" customHeight="1">
      <c r="B150" s="325"/>
      <c r="C150" s="315"/>
      <c r="D150" s="326"/>
      <c r="E150" s="326"/>
      <c r="F150" s="326"/>
      <c r="G150" s="326"/>
      <c r="H150" s="326"/>
      <c r="I150" s="326"/>
      <c r="J150" s="326"/>
      <c r="K150" s="326"/>
      <c r="L150" s="326"/>
      <c r="M150" s="326"/>
      <c r="N150" s="326"/>
      <c r="O150" s="326"/>
      <c r="P150" s="326"/>
      <c r="Q150" s="326"/>
      <c r="R150" s="326"/>
      <c r="S150" s="326"/>
    </row>
    <row r="151" spans="2:10" s="71" customFormat="1" ht="32.25" customHeight="1">
      <c r="B151" s="622" t="s">
        <v>286</v>
      </c>
      <c r="C151" s="623"/>
      <c r="D151" s="129"/>
      <c r="E151" s="370"/>
      <c r="F151" s="117"/>
      <c r="G151" s="117"/>
      <c r="H151" s="117"/>
      <c r="I151" s="117"/>
      <c r="J151" s="117"/>
    </row>
    <row r="152" spans="2:10" s="71" customFormat="1" ht="14.25" customHeight="1" thickBot="1">
      <c r="B152" s="129"/>
      <c r="C152" s="129"/>
      <c r="D152" s="129"/>
      <c r="E152" s="202"/>
      <c r="F152" s="117"/>
      <c r="G152" s="117"/>
      <c r="H152" s="117"/>
      <c r="I152" s="117"/>
      <c r="J152" s="117"/>
    </row>
    <row r="153" spans="2:24" s="71" customFormat="1" ht="51" customHeight="1">
      <c r="B153" s="624" t="s">
        <v>285</v>
      </c>
      <c r="C153" s="126" t="s">
        <v>245</v>
      </c>
      <c r="D153" s="620" t="s">
        <v>246</v>
      </c>
      <c r="E153" s="620"/>
      <c r="F153" s="568" t="s">
        <v>52</v>
      </c>
      <c r="G153" s="100"/>
      <c r="H153" s="581" t="s">
        <v>289</v>
      </c>
      <c r="I153" s="126" t="s">
        <v>245</v>
      </c>
      <c r="J153" s="620" t="s">
        <v>246</v>
      </c>
      <c r="K153" s="626"/>
      <c r="L153" s="568" t="s">
        <v>52</v>
      </c>
      <c r="M153" s="100"/>
      <c r="N153" s="581" t="s">
        <v>290</v>
      </c>
      <c r="O153" s="126" t="s">
        <v>245</v>
      </c>
      <c r="P153" s="620" t="s">
        <v>246</v>
      </c>
      <c r="Q153" s="621"/>
      <c r="R153" s="568" t="s">
        <v>52</v>
      </c>
      <c r="S153" s="100"/>
      <c r="T153" s="581" t="s">
        <v>291</v>
      </c>
      <c r="U153" s="126" t="s">
        <v>245</v>
      </c>
      <c r="V153" s="620" t="s">
        <v>246</v>
      </c>
      <c r="W153" s="621"/>
      <c r="X153" s="568" t="s">
        <v>52</v>
      </c>
    </row>
    <row r="154" spans="2:24" s="71" customFormat="1" ht="24" customHeight="1">
      <c r="B154" s="625"/>
      <c r="C154" s="125" t="s">
        <v>247</v>
      </c>
      <c r="D154" s="125" t="s">
        <v>248</v>
      </c>
      <c r="E154" s="125" t="s">
        <v>249</v>
      </c>
      <c r="F154" s="569"/>
      <c r="G154" s="100"/>
      <c r="H154" s="582"/>
      <c r="I154" s="125" t="s">
        <v>247</v>
      </c>
      <c r="J154" s="125" t="s">
        <v>248</v>
      </c>
      <c r="K154" s="127" t="s">
        <v>249</v>
      </c>
      <c r="L154" s="569"/>
      <c r="M154" s="100"/>
      <c r="N154" s="582"/>
      <c r="O154" s="125" t="s">
        <v>247</v>
      </c>
      <c r="P154" s="125" t="s">
        <v>248</v>
      </c>
      <c r="Q154" s="318" t="s">
        <v>249</v>
      </c>
      <c r="R154" s="569"/>
      <c r="S154" s="100"/>
      <c r="T154" s="582"/>
      <c r="U154" s="125" t="s">
        <v>247</v>
      </c>
      <c r="V154" s="125" t="s">
        <v>248</v>
      </c>
      <c r="W154" s="318" t="s">
        <v>249</v>
      </c>
      <c r="X154" s="569"/>
    </row>
    <row r="155" spans="2:24" s="71" customFormat="1" ht="21.75" customHeight="1">
      <c r="B155" s="616"/>
      <c r="C155" s="156"/>
      <c r="D155" s="199"/>
      <c r="E155" s="327"/>
      <c r="F155" s="201"/>
      <c r="G155" s="100"/>
      <c r="H155" s="617"/>
      <c r="I155" s="339"/>
      <c r="J155" s="340"/>
      <c r="K155" s="340"/>
      <c r="L155" s="341"/>
      <c r="M155" s="100"/>
      <c r="N155" s="619"/>
      <c r="O155" s="339"/>
      <c r="P155" s="340"/>
      <c r="Q155" s="340"/>
      <c r="R155" s="341"/>
      <c r="S155" s="100"/>
      <c r="T155" s="616"/>
      <c r="U155" s="156"/>
      <c r="V155" s="199"/>
      <c r="W155" s="199"/>
      <c r="X155" s="341"/>
    </row>
    <row r="156" spans="2:24" s="71" customFormat="1" ht="25.5" customHeight="1">
      <c r="B156" s="617"/>
      <c r="C156" s="156"/>
      <c r="D156" s="199"/>
      <c r="E156" s="327"/>
      <c r="F156" s="201"/>
      <c r="G156" s="100"/>
      <c r="H156" s="617"/>
      <c r="I156" s="156"/>
      <c r="J156" s="199"/>
      <c r="K156" s="199"/>
      <c r="L156" s="328"/>
      <c r="M156" s="100"/>
      <c r="N156" s="619"/>
      <c r="O156" s="156"/>
      <c r="P156" s="199"/>
      <c r="Q156" s="199"/>
      <c r="R156" s="328"/>
      <c r="S156" s="100"/>
      <c r="T156" s="617"/>
      <c r="U156" s="156"/>
      <c r="V156" s="199"/>
      <c r="W156" s="199"/>
      <c r="X156" s="158"/>
    </row>
    <row r="157" spans="2:24" s="71" customFormat="1" ht="25.5" customHeight="1">
      <c r="B157" s="617"/>
      <c r="C157" s="156"/>
      <c r="D157" s="199"/>
      <c r="E157" s="327"/>
      <c r="F157" s="201"/>
      <c r="G157" s="100"/>
      <c r="H157" s="617"/>
      <c r="I157" s="156"/>
      <c r="J157" s="199"/>
      <c r="K157" s="199"/>
      <c r="L157" s="328"/>
      <c r="M157" s="100"/>
      <c r="N157" s="619"/>
      <c r="O157" s="156"/>
      <c r="P157" s="199"/>
      <c r="Q157" s="199"/>
      <c r="R157" s="328"/>
      <c r="S157" s="100"/>
      <c r="T157" s="617"/>
      <c r="U157" s="156"/>
      <c r="V157" s="199"/>
      <c r="W157" s="199"/>
      <c r="X157" s="158"/>
    </row>
    <row r="158" spans="2:24" s="71" customFormat="1" ht="24" customHeight="1">
      <c r="B158" s="617"/>
      <c r="C158" s="156"/>
      <c r="D158" s="199"/>
      <c r="E158" s="327"/>
      <c r="F158" s="201"/>
      <c r="G158" s="100"/>
      <c r="H158" s="617"/>
      <c r="I158" s="158"/>
      <c r="J158" s="199"/>
      <c r="K158" s="199"/>
      <c r="L158" s="328"/>
      <c r="M158" s="100"/>
      <c r="N158" s="619"/>
      <c r="O158" s="158"/>
      <c r="P158" s="199"/>
      <c r="Q158" s="199"/>
      <c r="R158" s="328"/>
      <c r="S158" s="100"/>
      <c r="T158" s="617"/>
      <c r="U158" s="156"/>
      <c r="V158" s="199"/>
      <c r="W158" s="199"/>
      <c r="X158" s="158"/>
    </row>
    <row r="159" spans="2:24" s="71" customFormat="1" ht="27" customHeight="1">
      <c r="B159" s="617"/>
      <c r="C159" s="156"/>
      <c r="D159" s="199"/>
      <c r="E159" s="327"/>
      <c r="F159" s="201"/>
      <c r="G159" s="100"/>
      <c r="H159" s="617"/>
      <c r="I159" s="158"/>
      <c r="J159" s="199"/>
      <c r="K159" s="199"/>
      <c r="L159" s="328"/>
      <c r="M159" s="100"/>
      <c r="N159" s="619"/>
      <c r="O159" s="158"/>
      <c r="P159" s="199"/>
      <c r="Q159" s="199"/>
      <c r="R159" s="328"/>
      <c r="S159" s="100"/>
      <c r="T159" s="617"/>
      <c r="U159" s="156"/>
      <c r="V159" s="199"/>
      <c r="W159" s="199"/>
      <c r="X159" s="158"/>
    </row>
    <row r="160" spans="2:24" s="71" customFormat="1" ht="24.75" customHeight="1">
      <c r="B160" s="617"/>
      <c r="C160" s="156"/>
      <c r="D160" s="199"/>
      <c r="E160" s="327"/>
      <c r="F160" s="201"/>
      <c r="G160" s="100"/>
      <c r="H160" s="617"/>
      <c r="I160" s="158"/>
      <c r="J160" s="199"/>
      <c r="K160" s="199"/>
      <c r="L160" s="328"/>
      <c r="M160" s="100"/>
      <c r="N160" s="619"/>
      <c r="O160" s="158"/>
      <c r="P160" s="199"/>
      <c r="Q160" s="199"/>
      <c r="R160" s="328"/>
      <c r="S160" s="100"/>
      <c r="T160" s="617"/>
      <c r="U160" s="156"/>
      <c r="V160" s="199"/>
      <c r="W160" s="199"/>
      <c r="X160" s="158"/>
    </row>
    <row r="161" spans="2:24" s="71" customFormat="1" ht="24.75" customHeight="1">
      <c r="B161" s="617"/>
      <c r="C161" s="156"/>
      <c r="D161" s="199"/>
      <c r="E161" s="327"/>
      <c r="F161" s="201"/>
      <c r="G161" s="100"/>
      <c r="H161" s="617"/>
      <c r="I161" s="158"/>
      <c r="J161" s="199"/>
      <c r="K161" s="199"/>
      <c r="L161" s="328"/>
      <c r="M161" s="100"/>
      <c r="N161" s="619"/>
      <c r="O161" s="158"/>
      <c r="P161" s="199"/>
      <c r="Q161" s="199"/>
      <c r="R161" s="328"/>
      <c r="S161" s="100"/>
      <c r="T161" s="617"/>
      <c r="U161" s="156"/>
      <c r="V161" s="199"/>
      <c r="W161" s="199"/>
      <c r="X161" s="158"/>
    </row>
    <row r="162" spans="2:24" s="71" customFormat="1" ht="27" customHeight="1">
      <c r="B162" s="617"/>
      <c r="C162" s="156"/>
      <c r="D162" s="199"/>
      <c r="E162" s="327"/>
      <c r="F162" s="201"/>
      <c r="G162" s="100"/>
      <c r="H162" s="617"/>
      <c r="I162" s="158"/>
      <c r="J162" s="199"/>
      <c r="K162" s="199"/>
      <c r="L162" s="328"/>
      <c r="M162" s="100"/>
      <c r="N162" s="619"/>
      <c r="O162" s="158"/>
      <c r="P162" s="199"/>
      <c r="Q162" s="199"/>
      <c r="R162" s="328"/>
      <c r="S162" s="100"/>
      <c r="T162" s="617"/>
      <c r="U162" s="156"/>
      <c r="V162" s="199"/>
      <c r="W162" s="199"/>
      <c r="X162" s="158"/>
    </row>
    <row r="163" spans="2:24" s="71" customFormat="1" ht="27" customHeight="1">
      <c r="B163" s="617"/>
      <c r="C163" s="156"/>
      <c r="D163" s="199"/>
      <c r="E163" s="327"/>
      <c r="F163" s="201"/>
      <c r="G163" s="100"/>
      <c r="H163" s="617"/>
      <c r="I163" s="158"/>
      <c r="J163" s="199"/>
      <c r="K163" s="199"/>
      <c r="L163" s="328"/>
      <c r="M163" s="100"/>
      <c r="N163" s="619"/>
      <c r="O163" s="158"/>
      <c r="P163" s="199"/>
      <c r="Q163" s="199"/>
      <c r="R163" s="328"/>
      <c r="S163" s="100"/>
      <c r="T163" s="617"/>
      <c r="U163" s="156"/>
      <c r="V163" s="199"/>
      <c r="W163" s="199"/>
      <c r="X163" s="158"/>
    </row>
    <row r="164" spans="2:24" s="71" customFormat="1" ht="27" customHeight="1">
      <c r="B164" s="617"/>
      <c r="C164" s="156"/>
      <c r="D164" s="199"/>
      <c r="E164" s="327"/>
      <c r="F164" s="201"/>
      <c r="G164" s="100"/>
      <c r="H164" s="617"/>
      <c r="I164" s="158"/>
      <c r="J164" s="199"/>
      <c r="K164" s="199"/>
      <c r="L164" s="328"/>
      <c r="M164" s="100"/>
      <c r="N164" s="619"/>
      <c r="O164" s="158"/>
      <c r="P164" s="199"/>
      <c r="Q164" s="199"/>
      <c r="R164" s="328"/>
      <c r="S164" s="100"/>
      <c r="T164" s="617"/>
      <c r="U164" s="156"/>
      <c r="V164" s="199"/>
      <c r="W164" s="199"/>
      <c r="X164" s="158"/>
    </row>
    <row r="165" spans="2:24" s="71" customFormat="1" ht="26.25" customHeight="1">
      <c r="B165" s="617"/>
      <c r="C165" s="156"/>
      <c r="D165" s="199"/>
      <c r="E165" s="327"/>
      <c r="F165" s="201"/>
      <c r="G165" s="100"/>
      <c r="H165" s="617"/>
      <c r="I165" s="158"/>
      <c r="J165" s="199"/>
      <c r="K165" s="199"/>
      <c r="L165" s="328"/>
      <c r="M165" s="100"/>
      <c r="N165" s="619"/>
      <c r="O165" s="158"/>
      <c r="P165" s="199"/>
      <c r="Q165" s="199"/>
      <c r="R165" s="328"/>
      <c r="S165" s="100"/>
      <c r="T165" s="617"/>
      <c r="U165" s="156"/>
      <c r="V165" s="199"/>
      <c r="W165" s="199"/>
      <c r="X165" s="158"/>
    </row>
    <row r="166" spans="2:24" s="71" customFormat="1" ht="28.5" customHeight="1" thickBot="1">
      <c r="B166" s="617"/>
      <c r="C166" s="157"/>
      <c r="D166" s="199"/>
      <c r="E166" s="327"/>
      <c r="F166" s="201"/>
      <c r="G166" s="100"/>
      <c r="H166" s="617"/>
      <c r="I166" s="159"/>
      <c r="J166" s="199"/>
      <c r="K166" s="199"/>
      <c r="L166" s="328"/>
      <c r="M166" s="100"/>
      <c r="N166" s="619"/>
      <c r="O166" s="159"/>
      <c r="P166" s="199"/>
      <c r="Q166" s="199"/>
      <c r="R166" s="328"/>
      <c r="S166" s="100"/>
      <c r="T166" s="617"/>
      <c r="U166" s="157"/>
      <c r="V166" s="199"/>
      <c r="W166" s="199"/>
      <c r="X166" s="158"/>
    </row>
    <row r="167" spans="2:27" s="71" customFormat="1" ht="33.75" customHeight="1" thickBot="1">
      <c r="B167" s="618"/>
      <c r="C167" s="191">
        <f>IF(SUM(C155:C166)=0,"",SUM(C155:C166))</f>
      </c>
      <c r="D167" s="570" t="s">
        <v>263</v>
      </c>
      <c r="E167" s="571"/>
      <c r="F167" s="572"/>
      <c r="G167" s="100"/>
      <c r="H167" s="618"/>
      <c r="I167" s="191">
        <f>IF(SUM(I155:I166)=0,"",SUM(I155:I166))</f>
      </c>
      <c r="J167" s="570" t="s">
        <v>264</v>
      </c>
      <c r="K167" s="571"/>
      <c r="L167" s="572"/>
      <c r="M167" s="100"/>
      <c r="N167" s="618"/>
      <c r="O167" s="191">
        <f>IF(SUM(O155:O166)=0,"",SUM(O155:O166))</f>
      </c>
      <c r="P167" s="570" t="s">
        <v>264</v>
      </c>
      <c r="Q167" s="571"/>
      <c r="R167" s="572"/>
      <c r="S167" s="100"/>
      <c r="T167" s="618"/>
      <c r="U167" s="192">
        <f>IF(SUM(U155:U166)=0,"",SUM(U155:U166))</f>
      </c>
      <c r="V167" s="570" t="s">
        <v>264</v>
      </c>
      <c r="W167" s="571"/>
      <c r="X167" s="572"/>
      <c r="Y167" s="93"/>
      <c r="Z167" s="93"/>
      <c r="AA167" s="93"/>
    </row>
    <row r="168" spans="2:27" s="71" customFormat="1" ht="33.75" customHeight="1" thickBot="1">
      <c r="B168" s="552" t="s">
        <v>515</v>
      </c>
      <c r="C168" s="553"/>
      <c r="D168" s="381"/>
      <c r="E168" s="554" t="s">
        <v>516</v>
      </c>
      <c r="F168" s="555"/>
      <c r="G168" s="383"/>
      <c r="H168" s="552" t="s">
        <v>515</v>
      </c>
      <c r="I168" s="553"/>
      <c r="J168" s="381"/>
      <c r="K168" s="554" t="s">
        <v>516</v>
      </c>
      <c r="L168" s="555"/>
      <c r="M168" s="383"/>
      <c r="N168" s="552" t="s">
        <v>515</v>
      </c>
      <c r="O168" s="553"/>
      <c r="P168" s="381"/>
      <c r="Q168" s="554" t="s">
        <v>516</v>
      </c>
      <c r="R168" s="555"/>
      <c r="S168" s="100"/>
      <c r="T168" s="552" t="s">
        <v>515</v>
      </c>
      <c r="U168" s="553"/>
      <c r="V168" s="381"/>
      <c r="W168" s="554" t="s">
        <v>516</v>
      </c>
      <c r="X168" s="555"/>
      <c r="Y168" s="93"/>
      <c r="Z168" s="93"/>
      <c r="AA168" s="93"/>
    </row>
    <row r="169" spans="2:21" s="71" customFormat="1" ht="42.75" customHeight="1">
      <c r="B169" s="602" t="s">
        <v>284</v>
      </c>
      <c r="C169" s="602"/>
      <c r="D169" s="602"/>
      <c r="E169" s="602"/>
      <c r="F169" s="602"/>
      <c r="G169" s="613"/>
      <c r="H169" s="602"/>
      <c r="I169" s="602"/>
      <c r="J169" s="602"/>
      <c r="K169" s="602"/>
      <c r="L169" s="369"/>
      <c r="M169" s="128"/>
      <c r="N169" s="369"/>
      <c r="O169" s="369"/>
      <c r="P169" s="128"/>
      <c r="Q169" s="128"/>
      <c r="R169" s="128"/>
      <c r="S169" s="128"/>
      <c r="T169" s="128"/>
      <c r="U169" s="128"/>
    </row>
    <row r="170" spans="2:21" s="71" customFormat="1" ht="44.25" customHeight="1">
      <c r="B170" s="613" t="s">
        <v>262</v>
      </c>
      <c r="C170" s="613"/>
      <c r="D170" s="613"/>
      <c r="E170" s="613"/>
      <c r="F170" s="613"/>
      <c r="G170" s="613"/>
      <c r="H170" s="613"/>
      <c r="I170" s="613"/>
      <c r="J170" s="613"/>
      <c r="K170" s="613"/>
      <c r="L170" s="613"/>
      <c r="M170" s="613"/>
      <c r="N170" s="613"/>
      <c r="O170" s="613"/>
      <c r="P170" s="613"/>
      <c r="Q170" s="613"/>
      <c r="R170" s="613"/>
      <c r="S170" s="613"/>
      <c r="T170" s="613"/>
      <c r="U170" s="613"/>
    </row>
    <row r="171" spans="2:13" s="71" customFormat="1" ht="22.5" customHeight="1">
      <c r="B171" s="103" t="s">
        <v>464</v>
      </c>
      <c r="C171" s="103"/>
      <c r="D171" s="103"/>
      <c r="E171" s="103"/>
      <c r="F171" s="103"/>
      <c r="G171" s="103"/>
      <c r="H171" s="103"/>
      <c r="I171" s="117"/>
      <c r="J171" s="117"/>
      <c r="K171" s="93"/>
      <c r="L171" s="93"/>
      <c r="M171" s="93"/>
    </row>
    <row r="172" spans="2:13" s="71" customFormat="1" ht="22.5" customHeight="1">
      <c r="B172" s="103"/>
      <c r="C172" s="103"/>
      <c r="D172" s="103"/>
      <c r="E172" s="103"/>
      <c r="F172" s="103"/>
      <c r="G172" s="103"/>
      <c r="H172" s="103"/>
      <c r="I172" s="117"/>
      <c r="J172" s="117"/>
      <c r="K172" s="93"/>
      <c r="L172" s="93"/>
      <c r="M172" s="93"/>
    </row>
    <row r="173" spans="2:10" s="71" customFormat="1" ht="36.75" customHeight="1">
      <c r="B173" s="614" t="s">
        <v>287</v>
      </c>
      <c r="C173" s="615"/>
      <c r="D173" s="180"/>
      <c r="E173" s="116"/>
      <c r="F173" s="117"/>
      <c r="G173" s="117"/>
      <c r="H173" s="117"/>
      <c r="I173" s="117"/>
      <c r="J173" s="117"/>
    </row>
    <row r="174" spans="2:10" s="71" customFormat="1" ht="21.75" customHeight="1">
      <c r="B174" s="180"/>
      <c r="C174" s="181"/>
      <c r="D174" s="180"/>
      <c r="E174" s="116"/>
      <c r="F174" s="117"/>
      <c r="G174" s="117"/>
      <c r="H174" s="117"/>
      <c r="I174" s="117"/>
      <c r="J174" s="117"/>
    </row>
    <row r="175" spans="3:137" s="130" customFormat="1" ht="54" customHeight="1">
      <c r="C175" s="121"/>
      <c r="D175" s="609" t="s">
        <v>312</v>
      </c>
      <c r="E175" s="609"/>
      <c r="F175" s="609"/>
      <c r="G175" s="125" t="s">
        <v>151</v>
      </c>
      <c r="H175" s="236" t="s">
        <v>373</v>
      </c>
      <c r="I175" s="125" t="s">
        <v>374</v>
      </c>
      <c r="J175" s="125" t="s">
        <v>375</v>
      </c>
      <c r="K175" s="125" t="s">
        <v>376</v>
      </c>
      <c r="L175" s="125" t="s">
        <v>377</v>
      </c>
      <c r="M175" s="125" t="s">
        <v>378</v>
      </c>
      <c r="N175" s="125" t="s">
        <v>379</v>
      </c>
      <c r="O175" s="125" t="s">
        <v>380</v>
      </c>
      <c r="P175" s="125" t="s">
        <v>381</v>
      </c>
      <c r="Q175" s="125" t="s">
        <v>382</v>
      </c>
      <c r="R175" s="125" t="s">
        <v>383</v>
      </c>
      <c r="S175" s="125" t="s">
        <v>384</v>
      </c>
      <c r="T175" s="125" t="s">
        <v>385</v>
      </c>
      <c r="U175" s="125" t="s">
        <v>386</v>
      </c>
      <c r="V175" s="125" t="s">
        <v>387</v>
      </c>
      <c r="W175" s="125" t="s">
        <v>388</v>
      </c>
      <c r="X175" s="125" t="s">
        <v>389</v>
      </c>
      <c r="Y175" s="125" t="s">
        <v>390</v>
      </c>
      <c r="Z175" s="125" t="s">
        <v>391</v>
      </c>
      <c r="AA175" s="125" t="s">
        <v>392</v>
      </c>
      <c r="AB175" s="125" t="s">
        <v>393</v>
      </c>
      <c r="AC175" s="125" t="s">
        <v>394</v>
      </c>
      <c r="AD175" s="125" t="s">
        <v>395</v>
      </c>
      <c r="AE175" s="125" t="s">
        <v>396</v>
      </c>
      <c r="AF175" s="125" t="s">
        <v>397</v>
      </c>
      <c r="AG175" s="125" t="s">
        <v>398</v>
      </c>
      <c r="AH175" s="125" t="s">
        <v>399</v>
      </c>
      <c r="AI175" s="125" t="s">
        <v>400</v>
      </c>
      <c r="AJ175" s="125" t="s">
        <v>533</v>
      </c>
      <c r="AK175" s="125" t="s">
        <v>534</v>
      </c>
      <c r="AL175" s="125" t="s">
        <v>317</v>
      </c>
      <c r="AM175" s="125" t="s">
        <v>307</v>
      </c>
      <c r="AN175" s="121"/>
      <c r="AO175" s="121"/>
      <c r="AP175" s="121"/>
      <c r="AQ175" s="121"/>
      <c r="AR175" s="610"/>
      <c r="AS175" s="610"/>
      <c r="AT175" s="610"/>
      <c r="AU175" s="610"/>
      <c r="AV175" s="121"/>
      <c r="AW175" s="131"/>
      <c r="AX175" s="131"/>
      <c r="AY175" s="131"/>
      <c r="AZ175" s="131"/>
      <c r="BA175" s="131"/>
      <c r="BB175" s="131"/>
      <c r="BC175" s="131"/>
      <c r="BD175" s="131"/>
      <c r="BE175" s="131"/>
      <c r="BF175" s="131"/>
      <c r="BG175" s="131"/>
      <c r="BH175" s="131"/>
      <c r="BI175" s="131"/>
      <c r="BJ175" s="131"/>
      <c r="BK175" s="131"/>
      <c r="BL175" s="131"/>
      <c r="BM175" s="131"/>
      <c r="BN175" s="131"/>
      <c r="BO175" s="131"/>
      <c r="BP175" s="131"/>
      <c r="BQ175" s="131"/>
      <c r="BR175" s="131"/>
      <c r="BS175" s="131"/>
      <c r="BT175" s="131"/>
      <c r="BU175" s="131"/>
      <c r="BV175" s="131"/>
      <c r="BW175" s="131"/>
      <c r="BX175" s="131"/>
      <c r="BY175" s="131"/>
      <c r="BZ175" s="131"/>
      <c r="CA175" s="131"/>
      <c r="CB175" s="131"/>
      <c r="CC175" s="131"/>
      <c r="CD175" s="131"/>
      <c r="CE175" s="131"/>
      <c r="CF175" s="131"/>
      <c r="CG175" s="131"/>
      <c r="CH175" s="131"/>
      <c r="CI175" s="131"/>
      <c r="CJ175" s="131"/>
      <c r="CK175" s="131"/>
      <c r="CL175" s="131"/>
      <c r="CM175" s="131"/>
      <c r="CN175" s="131"/>
      <c r="CO175" s="131"/>
      <c r="CP175" s="131"/>
      <c r="CQ175" s="131"/>
      <c r="CR175" s="131"/>
      <c r="CS175" s="131"/>
      <c r="CT175" s="131"/>
      <c r="CU175" s="131"/>
      <c r="CV175" s="131"/>
      <c r="CW175" s="131"/>
      <c r="CX175" s="131"/>
      <c r="CY175" s="131"/>
      <c r="CZ175" s="131"/>
      <c r="DA175" s="131"/>
      <c r="DB175" s="131"/>
      <c r="DC175" s="131"/>
      <c r="DD175" s="131"/>
      <c r="DE175" s="131"/>
      <c r="DF175" s="131"/>
      <c r="DG175" s="131"/>
      <c r="DH175" s="131"/>
      <c r="DI175" s="131"/>
      <c r="DJ175" s="131"/>
      <c r="DK175" s="131"/>
      <c r="DL175" s="131"/>
      <c r="DM175" s="131"/>
      <c r="DN175" s="131"/>
      <c r="DO175" s="131"/>
      <c r="DP175" s="131"/>
      <c r="DQ175" s="131"/>
      <c r="DR175" s="131"/>
      <c r="DS175" s="131"/>
      <c r="DT175" s="131"/>
      <c r="DU175" s="131"/>
      <c r="DV175" s="131"/>
      <c r="DW175" s="131"/>
      <c r="DX175" s="131"/>
      <c r="DY175" s="131"/>
      <c r="DZ175" s="131"/>
      <c r="EA175" s="131"/>
      <c r="EB175" s="131"/>
      <c r="EC175" s="131"/>
      <c r="ED175" s="131"/>
      <c r="EE175" s="131"/>
      <c r="EF175" s="131"/>
      <c r="EG175" s="131"/>
    </row>
    <row r="176" spans="3:137" s="130" customFormat="1" ht="30" customHeight="1">
      <c r="C176" s="132"/>
      <c r="D176" s="611" t="s">
        <v>162</v>
      </c>
      <c r="E176" s="611"/>
      <c r="F176" s="611"/>
      <c r="G176" s="193"/>
      <c r="H176" s="194"/>
      <c r="I176" s="193"/>
      <c r="J176" s="193"/>
      <c r="K176" s="193"/>
      <c r="L176" s="193"/>
      <c r="M176" s="193"/>
      <c r="N176" s="193"/>
      <c r="O176" s="193"/>
      <c r="P176" s="193"/>
      <c r="Q176" s="193"/>
      <c r="R176" s="193"/>
      <c r="S176" s="193"/>
      <c r="T176" s="193"/>
      <c r="U176" s="193"/>
      <c r="V176" s="193"/>
      <c r="W176" s="193"/>
      <c r="X176" s="193"/>
      <c r="Y176" s="193"/>
      <c r="Z176" s="193"/>
      <c r="AA176" s="193"/>
      <c r="AB176" s="193"/>
      <c r="AC176" s="193"/>
      <c r="AD176" s="193"/>
      <c r="AE176" s="193"/>
      <c r="AF176" s="193"/>
      <c r="AG176" s="193"/>
      <c r="AH176" s="193"/>
      <c r="AI176" s="190"/>
      <c r="AJ176" s="195"/>
      <c r="AK176" s="195"/>
      <c r="AL176" s="195"/>
      <c r="AM176" s="195"/>
      <c r="AN176" s="121"/>
      <c r="AO176" s="121"/>
      <c r="AP176" s="121"/>
      <c r="AQ176" s="121"/>
      <c r="AR176" s="121"/>
      <c r="AS176" s="121"/>
      <c r="AT176" s="121"/>
      <c r="AU176" s="121"/>
      <c r="AV176" s="121"/>
      <c r="AW176" s="131"/>
      <c r="AX176" s="131"/>
      <c r="AY176" s="131"/>
      <c r="AZ176" s="131"/>
      <c r="BA176" s="131"/>
      <c r="BB176" s="131"/>
      <c r="BC176" s="131"/>
      <c r="BD176" s="131"/>
      <c r="BE176" s="131"/>
      <c r="BF176" s="131"/>
      <c r="BG176" s="131"/>
      <c r="BH176" s="131"/>
      <c r="BI176" s="131"/>
      <c r="BJ176" s="131"/>
      <c r="BK176" s="131"/>
      <c r="BL176" s="131"/>
      <c r="BM176" s="131"/>
      <c r="BN176" s="131"/>
      <c r="BO176" s="131"/>
      <c r="BP176" s="131"/>
      <c r="BQ176" s="131"/>
      <c r="BR176" s="131"/>
      <c r="BS176" s="131"/>
      <c r="BT176" s="131"/>
      <c r="BU176" s="131"/>
      <c r="BV176" s="131"/>
      <c r="BW176" s="131"/>
      <c r="BX176" s="131"/>
      <c r="BY176" s="131"/>
      <c r="BZ176" s="131"/>
      <c r="CA176" s="131"/>
      <c r="CB176" s="131"/>
      <c r="CC176" s="131"/>
      <c r="CD176" s="131"/>
      <c r="CE176" s="131"/>
      <c r="CF176" s="131"/>
      <c r="CG176" s="131"/>
      <c r="CH176" s="131"/>
      <c r="CI176" s="131"/>
      <c r="CJ176" s="131"/>
      <c r="CK176" s="131"/>
      <c r="CL176" s="131"/>
      <c r="CM176" s="131"/>
      <c r="CN176" s="131"/>
      <c r="CO176" s="131"/>
      <c r="CP176" s="131"/>
      <c r="CQ176" s="131"/>
      <c r="CR176" s="131"/>
      <c r="CS176" s="131"/>
      <c r="CT176" s="131"/>
      <c r="CU176" s="131"/>
      <c r="CV176" s="131"/>
      <c r="CW176" s="131"/>
      <c r="CX176" s="131"/>
      <c r="CY176" s="131"/>
      <c r="CZ176" s="131"/>
      <c r="DA176" s="131"/>
      <c r="DB176" s="131"/>
      <c r="DC176" s="131"/>
      <c r="DD176" s="131"/>
      <c r="DE176" s="131"/>
      <c r="DF176" s="131"/>
      <c r="DG176" s="131"/>
      <c r="DH176" s="131"/>
      <c r="DI176" s="131"/>
      <c r="DJ176" s="131"/>
      <c r="DK176" s="131"/>
      <c r="DL176" s="131"/>
      <c r="DM176" s="131"/>
      <c r="DN176" s="131"/>
      <c r="DO176" s="131"/>
      <c r="DP176" s="131"/>
      <c r="DQ176" s="131"/>
      <c r="DR176" s="131"/>
      <c r="DS176" s="131"/>
      <c r="DT176" s="131"/>
      <c r="DU176" s="131"/>
      <c r="DV176" s="131"/>
      <c r="DW176" s="131"/>
      <c r="DX176" s="131"/>
      <c r="DY176" s="131"/>
      <c r="DZ176" s="131"/>
      <c r="EA176" s="131"/>
      <c r="EB176" s="131"/>
      <c r="EC176" s="131"/>
      <c r="ED176" s="131"/>
      <c r="EE176" s="131"/>
      <c r="EF176" s="131"/>
      <c r="EG176" s="131"/>
    </row>
    <row r="177" spans="3:137" s="130" customFormat="1" ht="30" customHeight="1">
      <c r="C177" s="132"/>
      <c r="D177" s="612" t="s">
        <v>163</v>
      </c>
      <c r="E177" s="612"/>
      <c r="F177" s="612"/>
      <c r="G177" s="196"/>
      <c r="H177" s="190"/>
      <c r="I177" s="190"/>
      <c r="J177" s="190"/>
      <c r="K177" s="190"/>
      <c r="L177" s="190"/>
      <c r="M177" s="190"/>
      <c r="N177" s="190"/>
      <c r="O177" s="190"/>
      <c r="P177" s="190"/>
      <c r="Q177" s="190"/>
      <c r="R177" s="190"/>
      <c r="S177" s="190"/>
      <c r="T177" s="190"/>
      <c r="U177" s="190"/>
      <c r="V177" s="190"/>
      <c r="W177" s="190"/>
      <c r="X177" s="190"/>
      <c r="Y177" s="190"/>
      <c r="Z177" s="190"/>
      <c r="AA177" s="190"/>
      <c r="AB177" s="190"/>
      <c r="AC177" s="190"/>
      <c r="AD177" s="190"/>
      <c r="AE177" s="190"/>
      <c r="AF177" s="190"/>
      <c r="AG177" s="190"/>
      <c r="AH177" s="190"/>
      <c r="AI177" s="190"/>
      <c r="AJ177" s="195"/>
      <c r="AK177" s="195"/>
      <c r="AL177" s="195"/>
      <c r="AM177" s="195"/>
      <c r="AN177" s="121"/>
      <c r="AO177" s="121"/>
      <c r="AP177" s="121"/>
      <c r="AQ177" s="121"/>
      <c r="AR177" s="131"/>
      <c r="AS177" s="131"/>
      <c r="AT177" s="131"/>
      <c r="AU177" s="131"/>
      <c r="AV177" s="121"/>
      <c r="AW177" s="131"/>
      <c r="AX177" s="131"/>
      <c r="AY177" s="131"/>
      <c r="AZ177" s="131"/>
      <c r="BA177" s="131"/>
      <c r="BB177" s="131"/>
      <c r="BC177" s="131"/>
      <c r="BD177" s="131"/>
      <c r="BE177" s="131"/>
      <c r="BF177" s="131"/>
      <c r="BG177" s="131"/>
      <c r="BH177" s="131"/>
      <c r="BI177" s="131"/>
      <c r="BJ177" s="131"/>
      <c r="BK177" s="131"/>
      <c r="BL177" s="131"/>
      <c r="BM177" s="131"/>
      <c r="BN177" s="131"/>
      <c r="BO177" s="131"/>
      <c r="BP177" s="131"/>
      <c r="BQ177" s="131"/>
      <c r="BR177" s="131"/>
      <c r="BS177" s="131"/>
      <c r="BT177" s="131"/>
      <c r="BU177" s="131"/>
      <c r="BV177" s="131"/>
      <c r="BW177" s="131"/>
      <c r="BX177" s="131"/>
      <c r="BY177" s="131"/>
      <c r="BZ177" s="131"/>
      <c r="CA177" s="131"/>
      <c r="CB177" s="131"/>
      <c r="CC177" s="131"/>
      <c r="CD177" s="131"/>
      <c r="CE177" s="131"/>
      <c r="CF177" s="131"/>
      <c r="CG177" s="131"/>
      <c r="CH177" s="131"/>
      <c r="CI177" s="131"/>
      <c r="CJ177" s="131"/>
      <c r="CK177" s="131"/>
      <c r="CL177" s="131"/>
      <c r="CM177" s="131"/>
      <c r="CN177" s="131"/>
      <c r="CO177" s="131"/>
      <c r="CP177" s="131"/>
      <c r="CQ177" s="131"/>
      <c r="CR177" s="131"/>
      <c r="CS177" s="131"/>
      <c r="CT177" s="131"/>
      <c r="CU177" s="131"/>
      <c r="CV177" s="131"/>
      <c r="CW177" s="131"/>
      <c r="CX177" s="131"/>
      <c r="CY177" s="131"/>
      <c r="CZ177" s="131"/>
      <c r="DA177" s="131"/>
      <c r="DB177" s="131"/>
      <c r="DC177" s="131"/>
      <c r="DD177" s="131"/>
      <c r="DE177" s="131"/>
      <c r="DF177" s="131"/>
      <c r="DG177" s="131"/>
      <c r="DH177" s="131"/>
      <c r="DI177" s="131"/>
      <c r="DJ177" s="131"/>
      <c r="DK177" s="131"/>
      <c r="DL177" s="131"/>
      <c r="DM177" s="131"/>
      <c r="DN177" s="131"/>
      <c r="DO177" s="131"/>
      <c r="DP177" s="131"/>
      <c r="DQ177" s="131"/>
      <c r="DR177" s="131"/>
      <c r="DS177" s="131"/>
      <c r="DT177" s="131"/>
      <c r="DU177" s="131"/>
      <c r="DV177" s="131"/>
      <c r="DW177" s="131"/>
      <c r="DX177" s="131"/>
      <c r="DY177" s="131"/>
      <c r="DZ177" s="131"/>
      <c r="EA177" s="131"/>
      <c r="EB177" s="131"/>
      <c r="EC177" s="131"/>
      <c r="ED177" s="131"/>
      <c r="EE177" s="131"/>
      <c r="EF177" s="131"/>
      <c r="EG177" s="131"/>
    </row>
    <row r="178" spans="3:137" s="133" customFormat="1" ht="15.75">
      <c r="C178" s="132"/>
      <c r="D178" s="132"/>
      <c r="E178" s="132"/>
      <c r="F178" s="132"/>
      <c r="G178" s="135"/>
      <c r="H178" s="121"/>
      <c r="I178" s="121"/>
      <c r="J178" s="121"/>
      <c r="K178" s="121"/>
      <c r="L178" s="121"/>
      <c r="M178" s="121"/>
      <c r="N178" s="121"/>
      <c r="O178" s="121"/>
      <c r="P178" s="121"/>
      <c r="Q178" s="121"/>
      <c r="R178" s="121"/>
      <c r="S178" s="121"/>
      <c r="T178" s="121"/>
      <c r="U178" s="121"/>
      <c r="V178" s="121"/>
      <c r="W178" s="121"/>
      <c r="X178" s="121"/>
      <c r="Y178" s="121"/>
      <c r="Z178" s="121"/>
      <c r="AA178" s="134"/>
      <c r="AB178" s="121"/>
      <c r="AC178" s="121"/>
      <c r="AD178" s="121"/>
      <c r="AE178" s="121"/>
      <c r="AF178" s="121"/>
      <c r="AG178" s="121"/>
      <c r="AH178" s="121"/>
      <c r="AI178" s="121"/>
      <c r="AJ178" s="121"/>
      <c r="AK178" s="121"/>
      <c r="AL178" s="121"/>
      <c r="AM178" s="121"/>
      <c r="AN178" s="121"/>
      <c r="AO178" s="121"/>
      <c r="AP178" s="121"/>
      <c r="AQ178" s="121"/>
      <c r="AR178" s="134"/>
      <c r="AS178" s="134"/>
      <c r="AT178" s="134"/>
      <c r="AU178" s="134"/>
      <c r="AV178" s="121"/>
      <c r="AW178" s="134"/>
      <c r="AX178" s="134"/>
      <c r="AY178" s="134"/>
      <c r="AZ178" s="134"/>
      <c r="BA178" s="134"/>
      <c r="BB178" s="134"/>
      <c r="BC178" s="134"/>
      <c r="BD178" s="134"/>
      <c r="BE178" s="134"/>
      <c r="BF178" s="134"/>
      <c r="BG178" s="134"/>
      <c r="BH178" s="134"/>
      <c r="BI178" s="134"/>
      <c r="BJ178" s="134"/>
      <c r="BK178" s="134"/>
      <c r="BL178" s="134"/>
      <c r="BM178" s="134"/>
      <c r="BN178" s="134"/>
      <c r="BO178" s="134"/>
      <c r="BP178" s="134"/>
      <c r="BQ178" s="134"/>
      <c r="BR178" s="134"/>
      <c r="BS178" s="134"/>
      <c r="BT178" s="134"/>
      <c r="BU178" s="134"/>
      <c r="BV178" s="134"/>
      <c r="BW178" s="134"/>
      <c r="BX178" s="134"/>
      <c r="BY178" s="134"/>
      <c r="BZ178" s="134"/>
      <c r="CA178" s="134"/>
      <c r="CB178" s="134"/>
      <c r="CC178" s="134"/>
      <c r="CD178" s="134"/>
      <c r="CE178" s="134"/>
      <c r="CF178" s="134"/>
      <c r="CG178" s="134"/>
      <c r="CH178" s="134"/>
      <c r="CI178" s="134"/>
      <c r="CJ178" s="134"/>
      <c r="CK178" s="134"/>
      <c r="CL178" s="134"/>
      <c r="CM178" s="134"/>
      <c r="CN178" s="134"/>
      <c r="CO178" s="134"/>
      <c r="CP178" s="134"/>
      <c r="CQ178" s="134"/>
      <c r="CR178" s="134"/>
      <c r="CS178" s="134"/>
      <c r="CT178" s="134"/>
      <c r="CU178" s="134"/>
      <c r="CV178" s="134"/>
      <c r="CW178" s="134"/>
      <c r="CX178" s="134"/>
      <c r="CY178" s="134"/>
      <c r="CZ178" s="134"/>
      <c r="DA178" s="134"/>
      <c r="DB178" s="134"/>
      <c r="DC178" s="134"/>
      <c r="DD178" s="134"/>
      <c r="DE178" s="134"/>
      <c r="DF178" s="134"/>
      <c r="DG178" s="134"/>
      <c r="DH178" s="134"/>
      <c r="DI178" s="134"/>
      <c r="DJ178" s="134"/>
      <c r="DK178" s="134"/>
      <c r="DL178" s="134"/>
      <c r="DM178" s="134"/>
      <c r="DN178" s="134"/>
      <c r="DO178" s="134"/>
      <c r="DP178" s="134"/>
      <c r="DQ178" s="134"/>
      <c r="DR178" s="134"/>
      <c r="DS178" s="134"/>
      <c r="DT178" s="134"/>
      <c r="DU178" s="134"/>
      <c r="DV178" s="134"/>
      <c r="DW178" s="134"/>
      <c r="DX178" s="134"/>
      <c r="DY178" s="134"/>
      <c r="DZ178" s="134"/>
      <c r="EA178" s="134"/>
      <c r="EB178" s="134"/>
      <c r="EC178" s="134"/>
      <c r="ED178" s="134"/>
      <c r="EE178" s="134"/>
      <c r="EF178" s="134"/>
      <c r="EG178" s="134"/>
    </row>
    <row r="179" spans="3:137" s="133" customFormat="1" ht="30" customHeight="1">
      <c r="C179" s="132"/>
      <c r="D179" s="606" t="s">
        <v>313</v>
      </c>
      <c r="E179" s="607"/>
      <c r="F179" s="607" t="s">
        <v>314</v>
      </c>
      <c r="G179" s="608"/>
      <c r="H179" s="197"/>
      <c r="I179" s="197"/>
      <c r="J179" s="197"/>
      <c r="K179" s="197"/>
      <c r="L179" s="197"/>
      <c r="M179" s="197"/>
      <c r="N179" s="197"/>
      <c r="O179" s="197"/>
      <c r="P179" s="197"/>
      <c r="Q179" s="197"/>
      <c r="R179" s="197"/>
      <c r="S179" s="197"/>
      <c r="T179" s="197"/>
      <c r="U179" s="197"/>
      <c r="V179" s="197"/>
      <c r="W179" s="197"/>
      <c r="X179" s="197"/>
      <c r="Y179" s="197"/>
      <c r="Z179" s="197"/>
      <c r="AA179" s="384"/>
      <c r="AB179" s="197"/>
      <c r="AC179" s="197"/>
      <c r="AD179" s="197"/>
      <c r="AE179" s="197"/>
      <c r="AF179" s="197"/>
      <c r="AG179" s="197"/>
      <c r="AH179" s="198"/>
      <c r="AI179" s="190"/>
      <c r="AJ179" s="195"/>
      <c r="AK179" s="195"/>
      <c r="AL179" s="195"/>
      <c r="AM179" s="195"/>
      <c r="AN179" s="121"/>
      <c r="AO179" s="121"/>
      <c r="AP179" s="121"/>
      <c r="AQ179" s="121"/>
      <c r="AR179" s="134"/>
      <c r="AS179" s="134"/>
      <c r="AT179" s="134"/>
      <c r="AU179" s="134"/>
      <c r="AV179" s="121"/>
      <c r="AW179" s="134"/>
      <c r="AX179" s="134"/>
      <c r="AY179" s="134"/>
      <c r="AZ179" s="134"/>
      <c r="BA179" s="134"/>
      <c r="BB179" s="134"/>
      <c r="BC179" s="134"/>
      <c r="BD179" s="134"/>
      <c r="BE179" s="134"/>
      <c r="BF179" s="134"/>
      <c r="BG179" s="134"/>
      <c r="BH179" s="134"/>
      <c r="BI179" s="134"/>
      <c r="BJ179" s="134"/>
      <c r="BK179" s="134"/>
      <c r="BL179" s="134"/>
      <c r="BM179" s="134"/>
      <c r="BN179" s="134"/>
      <c r="BO179" s="134"/>
      <c r="BP179" s="134"/>
      <c r="BQ179" s="134"/>
      <c r="BR179" s="134"/>
      <c r="BS179" s="134"/>
      <c r="BT179" s="134"/>
      <c r="BU179" s="134"/>
      <c r="BV179" s="134"/>
      <c r="BW179" s="134"/>
      <c r="BX179" s="134"/>
      <c r="BY179" s="134"/>
      <c r="BZ179" s="134"/>
      <c r="CA179" s="134"/>
      <c r="CB179" s="134"/>
      <c r="CC179" s="134"/>
      <c r="CD179" s="134"/>
      <c r="CE179" s="134"/>
      <c r="CF179" s="134"/>
      <c r="CG179" s="134"/>
      <c r="CH179" s="134"/>
      <c r="CI179" s="134"/>
      <c r="CJ179" s="134"/>
      <c r="CK179" s="134"/>
      <c r="CL179" s="134"/>
      <c r="CM179" s="134"/>
      <c r="CN179" s="134"/>
      <c r="CO179" s="134"/>
      <c r="CP179" s="134"/>
      <c r="CQ179" s="134"/>
      <c r="CR179" s="134"/>
      <c r="CS179" s="134"/>
      <c r="CT179" s="134"/>
      <c r="CU179" s="134"/>
      <c r="CV179" s="134"/>
      <c r="CW179" s="134"/>
      <c r="CX179" s="134"/>
      <c r="CY179" s="134"/>
      <c r="CZ179" s="134"/>
      <c r="DA179" s="134"/>
      <c r="DB179" s="134"/>
      <c r="DC179" s="134"/>
      <c r="DD179" s="134"/>
      <c r="DE179" s="134"/>
      <c r="DF179" s="134"/>
      <c r="DG179" s="134"/>
      <c r="DH179" s="134"/>
      <c r="DI179" s="134"/>
      <c r="DJ179" s="134"/>
      <c r="DK179" s="134"/>
      <c r="DL179" s="134"/>
      <c r="DM179" s="134"/>
      <c r="DN179" s="134"/>
      <c r="DO179" s="134"/>
      <c r="DP179" s="134"/>
      <c r="DQ179" s="134"/>
      <c r="DR179" s="134"/>
      <c r="DS179" s="134"/>
      <c r="DT179" s="134"/>
      <c r="DU179" s="134"/>
      <c r="DV179" s="134"/>
      <c r="DW179" s="134"/>
      <c r="DX179" s="134"/>
      <c r="DY179" s="134"/>
      <c r="DZ179" s="134"/>
      <c r="EA179" s="134"/>
      <c r="EB179" s="134"/>
      <c r="EC179" s="134"/>
      <c r="ED179" s="134"/>
      <c r="EE179" s="134"/>
      <c r="EF179" s="134"/>
      <c r="EG179" s="134"/>
    </row>
    <row r="180" spans="3:141" s="133" customFormat="1" ht="15.75" customHeight="1">
      <c r="C180" s="132"/>
      <c r="D180" s="203"/>
      <c r="E180" s="203"/>
      <c r="F180" s="203"/>
      <c r="G180" s="203"/>
      <c r="H180" s="203"/>
      <c r="I180" s="203"/>
      <c r="J180" s="203"/>
      <c r="K180" s="203"/>
      <c r="L180" s="203"/>
      <c r="M180" s="121"/>
      <c r="N180" s="121"/>
      <c r="O180" s="121"/>
      <c r="P180" s="121"/>
      <c r="Q180" s="121"/>
      <c r="R180" s="121"/>
      <c r="S180" s="121"/>
      <c r="T180" s="121"/>
      <c r="U180" s="121"/>
      <c r="V180" s="121"/>
      <c r="W180" s="121"/>
      <c r="X180" s="121"/>
      <c r="Y180" s="121"/>
      <c r="Z180" s="121"/>
      <c r="AA180" s="121"/>
      <c r="AB180" s="121"/>
      <c r="AC180" s="121"/>
      <c r="AD180" s="134"/>
      <c r="AE180" s="121"/>
      <c r="AF180" s="121"/>
      <c r="AG180" s="121"/>
      <c r="AH180" s="121"/>
      <c r="AI180" s="121"/>
      <c r="AJ180" s="121"/>
      <c r="AK180" s="121"/>
      <c r="AL180" s="121"/>
      <c r="AM180" s="121"/>
      <c r="AN180" s="121"/>
      <c r="AO180" s="121"/>
      <c r="AP180" s="121"/>
      <c r="AQ180" s="121"/>
      <c r="AR180" s="121"/>
      <c r="AS180" s="121"/>
      <c r="AT180" s="121"/>
      <c r="AU180" s="121"/>
      <c r="AV180" s="134"/>
      <c r="AW180" s="134"/>
      <c r="AX180" s="134"/>
      <c r="AY180" s="134"/>
      <c r="AZ180" s="121"/>
      <c r="BA180" s="134"/>
      <c r="BB180" s="134"/>
      <c r="BC180" s="134"/>
      <c r="BD180" s="134"/>
      <c r="BE180" s="134"/>
      <c r="BF180" s="134"/>
      <c r="BG180" s="134"/>
      <c r="BH180" s="134"/>
      <c r="BI180" s="134"/>
      <c r="BJ180" s="134"/>
      <c r="BK180" s="134"/>
      <c r="BL180" s="134"/>
      <c r="BM180" s="134"/>
      <c r="BN180" s="134"/>
      <c r="BO180" s="134"/>
      <c r="BP180" s="134"/>
      <c r="BQ180" s="134"/>
      <c r="BR180" s="134"/>
      <c r="BS180" s="134"/>
      <c r="BT180" s="134"/>
      <c r="BU180" s="134"/>
      <c r="BV180" s="134"/>
      <c r="BW180" s="134"/>
      <c r="BX180" s="134"/>
      <c r="BY180" s="134"/>
      <c r="BZ180" s="134"/>
      <c r="CA180" s="134"/>
      <c r="CB180" s="134"/>
      <c r="CC180" s="134"/>
      <c r="CD180" s="134"/>
      <c r="CE180" s="134"/>
      <c r="CF180" s="134"/>
      <c r="CG180" s="134"/>
      <c r="CH180" s="134"/>
      <c r="CI180" s="134"/>
      <c r="CJ180" s="134"/>
      <c r="CK180" s="134"/>
      <c r="CL180" s="134"/>
      <c r="CM180" s="134"/>
      <c r="CN180" s="134"/>
      <c r="CO180" s="134"/>
      <c r="CP180" s="134"/>
      <c r="CQ180" s="134"/>
      <c r="CR180" s="134"/>
      <c r="CS180" s="134"/>
      <c r="CT180" s="134"/>
      <c r="CU180" s="134"/>
      <c r="CV180" s="134"/>
      <c r="CW180" s="134"/>
      <c r="CX180" s="134"/>
      <c r="CY180" s="134"/>
      <c r="CZ180" s="134"/>
      <c r="DA180" s="134"/>
      <c r="DB180" s="134"/>
      <c r="DC180" s="134"/>
      <c r="DD180" s="134"/>
      <c r="DE180" s="134"/>
      <c r="DF180" s="134"/>
      <c r="DG180" s="134"/>
      <c r="DH180" s="134"/>
      <c r="DI180" s="134"/>
      <c r="DJ180" s="134"/>
      <c r="DK180" s="134"/>
      <c r="DL180" s="134"/>
      <c r="DM180" s="134"/>
      <c r="DN180" s="134"/>
      <c r="DO180" s="134"/>
      <c r="DP180" s="134"/>
      <c r="DQ180" s="134"/>
      <c r="DR180" s="134"/>
      <c r="DS180" s="134"/>
      <c r="DT180" s="134"/>
      <c r="DU180" s="134"/>
      <c r="DV180" s="134"/>
      <c r="DW180" s="134"/>
      <c r="DX180" s="134"/>
      <c r="DY180" s="134"/>
      <c r="DZ180" s="134"/>
      <c r="EA180" s="134"/>
      <c r="EB180" s="134"/>
      <c r="EC180" s="134"/>
      <c r="ED180" s="134"/>
      <c r="EE180" s="134"/>
      <c r="EF180" s="134"/>
      <c r="EG180" s="134"/>
      <c r="EH180" s="134"/>
      <c r="EI180" s="134"/>
      <c r="EJ180" s="134"/>
      <c r="EK180" s="134"/>
    </row>
    <row r="181" spans="2:141" s="71" customFormat="1" ht="12.75" customHeight="1">
      <c r="B181" s="122"/>
      <c r="C181" s="116"/>
      <c r="D181" s="116"/>
      <c r="E181" s="370"/>
      <c r="F181" s="117"/>
      <c r="G181" s="117"/>
      <c r="H181" s="117"/>
      <c r="I181" s="117"/>
      <c r="J181" s="117"/>
      <c r="AM181" s="93"/>
      <c r="AN181" s="93"/>
      <c r="AO181" s="93"/>
      <c r="AP181" s="93"/>
      <c r="AQ181" s="93"/>
      <c r="AR181" s="93"/>
      <c r="AS181" s="93"/>
      <c r="AT181" s="93"/>
      <c r="AU181" s="93"/>
      <c r="AV181" s="93"/>
      <c r="AW181" s="93"/>
      <c r="AX181" s="93"/>
      <c r="AY181" s="93"/>
      <c r="AZ181" s="93"/>
      <c r="BA181" s="93"/>
      <c r="BB181" s="93"/>
      <c r="BC181" s="93"/>
      <c r="BD181" s="93"/>
      <c r="BE181" s="93"/>
      <c r="BF181" s="93"/>
      <c r="BG181" s="93"/>
      <c r="BH181" s="93"/>
      <c r="BI181" s="93"/>
      <c r="BJ181" s="93"/>
      <c r="BK181" s="93"/>
      <c r="BL181" s="93"/>
      <c r="BM181" s="93"/>
      <c r="BN181" s="93"/>
      <c r="BO181" s="93"/>
      <c r="BP181" s="93"/>
      <c r="BQ181" s="93"/>
      <c r="BR181" s="93"/>
      <c r="BS181" s="93"/>
      <c r="BT181" s="93"/>
      <c r="BU181" s="93"/>
      <c r="BV181" s="93"/>
      <c r="BW181" s="93"/>
      <c r="BX181" s="93"/>
      <c r="BY181" s="93"/>
      <c r="BZ181" s="93"/>
      <c r="CA181" s="93"/>
      <c r="CB181" s="93"/>
      <c r="CC181" s="93"/>
      <c r="CD181" s="93"/>
      <c r="CE181" s="93"/>
      <c r="CF181" s="93"/>
      <c r="CG181" s="93"/>
      <c r="CH181" s="93"/>
      <c r="CI181" s="93"/>
      <c r="CJ181" s="93"/>
      <c r="CK181" s="93"/>
      <c r="CL181" s="93"/>
      <c r="CM181" s="93"/>
      <c r="CN181" s="93"/>
      <c r="CO181" s="93"/>
      <c r="CP181" s="93"/>
      <c r="CQ181" s="93"/>
      <c r="CR181" s="93"/>
      <c r="CS181" s="93"/>
      <c r="CT181" s="93"/>
      <c r="CU181" s="93"/>
      <c r="CV181" s="93"/>
      <c r="CW181" s="93"/>
      <c r="CX181" s="93"/>
      <c r="CY181" s="93"/>
      <c r="CZ181" s="93"/>
      <c r="DA181" s="93"/>
      <c r="DB181" s="93"/>
      <c r="DC181" s="93"/>
      <c r="DD181" s="93"/>
      <c r="DE181" s="93"/>
      <c r="DF181" s="93"/>
      <c r="DG181" s="93"/>
      <c r="DH181" s="93"/>
      <c r="DI181" s="93"/>
      <c r="DJ181" s="93"/>
      <c r="DK181" s="93"/>
      <c r="DL181" s="93"/>
      <c r="DM181" s="93"/>
      <c r="DN181" s="93"/>
      <c r="DO181" s="93"/>
      <c r="DP181" s="93"/>
      <c r="DQ181" s="93"/>
      <c r="DR181" s="93"/>
      <c r="DS181" s="93"/>
      <c r="DT181" s="93"/>
      <c r="DU181" s="93"/>
      <c r="DV181" s="93"/>
      <c r="DW181" s="93"/>
      <c r="DX181" s="93"/>
      <c r="DY181" s="93"/>
      <c r="DZ181" s="93"/>
      <c r="EA181" s="93"/>
      <c r="EB181" s="93"/>
      <c r="EC181" s="93"/>
      <c r="ED181" s="93"/>
      <c r="EE181" s="93"/>
      <c r="EF181" s="93"/>
      <c r="EG181" s="93"/>
      <c r="EH181" s="93"/>
      <c r="EI181" s="93"/>
      <c r="EJ181" s="93"/>
      <c r="EK181" s="93"/>
    </row>
    <row r="182" spans="2:39" s="93" customFormat="1" ht="47.25">
      <c r="B182" s="603" t="s">
        <v>150</v>
      </c>
      <c r="C182" s="603"/>
      <c r="D182" s="603"/>
      <c r="E182" s="603"/>
      <c r="F182" s="603"/>
      <c r="G182" s="246" t="s">
        <v>151</v>
      </c>
      <c r="H182" s="247" t="s">
        <v>299</v>
      </c>
      <c r="I182" s="246" t="s">
        <v>300</v>
      </c>
      <c r="J182" s="246" t="s">
        <v>301</v>
      </c>
      <c r="K182" s="246" t="s">
        <v>302</v>
      </c>
      <c r="L182" s="246" t="s">
        <v>303</v>
      </c>
      <c r="M182" s="246" t="s">
        <v>406</v>
      </c>
      <c r="N182" s="246" t="s">
        <v>407</v>
      </c>
      <c r="O182" s="246" t="s">
        <v>304</v>
      </c>
      <c r="P182" s="246" t="s">
        <v>408</v>
      </c>
      <c r="Q182" s="246" t="s">
        <v>409</v>
      </c>
      <c r="R182" s="246" t="s">
        <v>305</v>
      </c>
      <c r="S182" s="246" t="s">
        <v>410</v>
      </c>
      <c r="T182" s="246" t="s">
        <v>411</v>
      </c>
      <c r="U182" s="246" t="s">
        <v>412</v>
      </c>
      <c r="V182" s="246" t="s">
        <v>413</v>
      </c>
      <c r="W182" s="246" t="s">
        <v>414</v>
      </c>
      <c r="X182" s="246" t="s">
        <v>415</v>
      </c>
      <c r="Y182" s="246" t="s">
        <v>416</v>
      </c>
      <c r="Z182" s="246" t="s">
        <v>417</v>
      </c>
      <c r="AA182" s="246" t="s">
        <v>418</v>
      </c>
      <c r="AB182" s="246" t="s">
        <v>419</v>
      </c>
      <c r="AC182" s="246" t="s">
        <v>420</v>
      </c>
      <c r="AD182" s="246" t="s">
        <v>421</v>
      </c>
      <c r="AE182" s="246" t="s">
        <v>422</v>
      </c>
      <c r="AF182" s="246" t="s">
        <v>423</v>
      </c>
      <c r="AG182" s="246" t="s">
        <v>424</v>
      </c>
      <c r="AH182" s="246" t="s">
        <v>425</v>
      </c>
      <c r="AI182" s="246" t="s">
        <v>426</v>
      </c>
      <c r="AJ182" s="246" t="s">
        <v>315</v>
      </c>
      <c r="AK182" s="246" t="s">
        <v>316</v>
      </c>
      <c r="AL182" s="246" t="s">
        <v>317</v>
      </c>
      <c r="AM182" s="592" t="s">
        <v>307</v>
      </c>
    </row>
    <row r="183" spans="2:39" s="130" customFormat="1" ht="111.75" customHeight="1">
      <c r="B183" s="322" t="s">
        <v>285</v>
      </c>
      <c r="C183" s="125" t="s">
        <v>322</v>
      </c>
      <c r="D183" s="138" t="s">
        <v>155</v>
      </c>
      <c r="E183" s="604" t="s">
        <v>251</v>
      </c>
      <c r="F183" s="604"/>
      <c r="G183" s="246"/>
      <c r="H183" s="247" t="s">
        <v>405</v>
      </c>
      <c r="I183" s="247" t="s">
        <v>405</v>
      </c>
      <c r="J183" s="247" t="s">
        <v>405</v>
      </c>
      <c r="K183" s="247" t="s">
        <v>405</v>
      </c>
      <c r="L183" s="247" t="s">
        <v>405</v>
      </c>
      <c r="M183" s="247" t="s">
        <v>405</v>
      </c>
      <c r="N183" s="247" t="s">
        <v>405</v>
      </c>
      <c r="O183" s="247" t="s">
        <v>405</v>
      </c>
      <c r="P183" s="247" t="s">
        <v>405</v>
      </c>
      <c r="Q183" s="247" t="s">
        <v>405</v>
      </c>
      <c r="R183" s="247" t="s">
        <v>405</v>
      </c>
      <c r="S183" s="247" t="s">
        <v>405</v>
      </c>
      <c r="T183" s="247" t="s">
        <v>405</v>
      </c>
      <c r="U183" s="247" t="s">
        <v>405</v>
      </c>
      <c r="V183" s="247" t="s">
        <v>405</v>
      </c>
      <c r="W183" s="247" t="s">
        <v>405</v>
      </c>
      <c r="X183" s="247" t="s">
        <v>405</v>
      </c>
      <c r="Y183" s="247" t="s">
        <v>405</v>
      </c>
      <c r="Z183" s="247" t="s">
        <v>405</v>
      </c>
      <c r="AA183" s="247" t="s">
        <v>405</v>
      </c>
      <c r="AB183" s="247" t="s">
        <v>405</v>
      </c>
      <c r="AC183" s="247" t="s">
        <v>405</v>
      </c>
      <c r="AD183" s="247" t="s">
        <v>405</v>
      </c>
      <c r="AE183" s="247" t="s">
        <v>405</v>
      </c>
      <c r="AF183" s="247" t="s">
        <v>405</v>
      </c>
      <c r="AG183" s="247" t="s">
        <v>405</v>
      </c>
      <c r="AH183" s="247" t="s">
        <v>405</v>
      </c>
      <c r="AI183" s="247" t="s">
        <v>405</v>
      </c>
      <c r="AJ183" s="247" t="s">
        <v>405</v>
      </c>
      <c r="AK183" s="247" t="s">
        <v>405</v>
      </c>
      <c r="AL183" s="247" t="s">
        <v>405</v>
      </c>
      <c r="AM183" s="592"/>
    </row>
    <row r="184" spans="2:39" ht="30" customHeight="1">
      <c r="B184" s="589">
        <f>+IF(B155&lt;&gt;"",B155,"")</f>
      </c>
      <c r="C184" s="591"/>
      <c r="D184" s="160"/>
      <c r="E184" s="600"/>
      <c r="F184" s="600"/>
      <c r="G184" s="162"/>
      <c r="H184" s="163"/>
      <c r="I184" s="163"/>
      <c r="J184" s="161"/>
      <c r="K184" s="161"/>
      <c r="L184" s="109"/>
      <c r="M184" s="161"/>
      <c r="N184" s="161"/>
      <c r="O184" s="161"/>
      <c r="P184" s="109"/>
      <c r="Q184" s="110"/>
      <c r="R184" s="161"/>
      <c r="S184" s="161"/>
      <c r="T184" s="161"/>
      <c r="U184" s="161"/>
      <c r="V184" s="161"/>
      <c r="W184" s="161"/>
      <c r="X184" s="161"/>
      <c r="Y184" s="161"/>
      <c r="Z184" s="161"/>
      <c r="AA184" s="161"/>
      <c r="AB184" s="161"/>
      <c r="AC184" s="161"/>
      <c r="AD184" s="161"/>
      <c r="AE184" s="161"/>
      <c r="AF184" s="161"/>
      <c r="AG184" s="161"/>
      <c r="AH184" s="161"/>
      <c r="AI184" s="161"/>
      <c r="AJ184" s="161"/>
      <c r="AK184" s="161"/>
      <c r="AL184" s="161"/>
      <c r="AM184" s="164"/>
    </row>
    <row r="185" spans="2:39" ht="30" customHeight="1">
      <c r="B185" s="589"/>
      <c r="C185" s="591"/>
      <c r="D185" s="160"/>
      <c r="E185" s="600"/>
      <c r="F185" s="600"/>
      <c r="G185" s="165"/>
      <c r="H185" s="163"/>
      <c r="I185" s="163"/>
      <c r="J185" s="161"/>
      <c r="K185" s="161"/>
      <c r="L185" s="109"/>
      <c r="M185" s="161"/>
      <c r="N185" s="161"/>
      <c r="O185" s="161"/>
      <c r="P185" s="109"/>
      <c r="Q185" s="110"/>
      <c r="R185" s="161"/>
      <c r="S185" s="161"/>
      <c r="T185" s="161"/>
      <c r="U185" s="161"/>
      <c r="V185" s="161"/>
      <c r="W185" s="161"/>
      <c r="X185" s="161"/>
      <c r="Y185" s="161"/>
      <c r="Z185" s="161"/>
      <c r="AA185" s="161"/>
      <c r="AB185" s="161"/>
      <c r="AC185" s="161"/>
      <c r="AD185" s="161"/>
      <c r="AE185" s="161"/>
      <c r="AF185" s="161"/>
      <c r="AG185" s="161"/>
      <c r="AH185" s="161"/>
      <c r="AI185" s="161"/>
      <c r="AJ185" s="161"/>
      <c r="AK185" s="161"/>
      <c r="AL185" s="161"/>
      <c r="AM185" s="164"/>
    </row>
    <row r="186" spans="2:39" ht="30" customHeight="1">
      <c r="B186" s="589"/>
      <c r="C186" s="591"/>
      <c r="D186" s="160"/>
      <c r="E186" s="600"/>
      <c r="F186" s="600"/>
      <c r="G186" s="165"/>
      <c r="H186" s="163"/>
      <c r="I186" s="163"/>
      <c r="J186" s="161"/>
      <c r="K186" s="161"/>
      <c r="L186" s="109"/>
      <c r="M186" s="161"/>
      <c r="N186" s="161"/>
      <c r="O186" s="161"/>
      <c r="P186" s="109"/>
      <c r="Q186" s="110"/>
      <c r="R186" s="161"/>
      <c r="S186" s="161"/>
      <c r="T186" s="161"/>
      <c r="U186" s="161"/>
      <c r="V186" s="161"/>
      <c r="W186" s="161"/>
      <c r="X186" s="161"/>
      <c r="Y186" s="161"/>
      <c r="Z186" s="161"/>
      <c r="AA186" s="161"/>
      <c r="AB186" s="161"/>
      <c r="AC186" s="161"/>
      <c r="AD186" s="161"/>
      <c r="AE186" s="161"/>
      <c r="AF186" s="161"/>
      <c r="AG186" s="161"/>
      <c r="AH186" s="161"/>
      <c r="AI186" s="161"/>
      <c r="AJ186" s="161"/>
      <c r="AK186" s="161"/>
      <c r="AL186" s="161"/>
      <c r="AM186" s="164"/>
    </row>
    <row r="187" spans="2:39" ht="30" customHeight="1">
      <c r="B187" s="589"/>
      <c r="C187" s="591"/>
      <c r="D187" s="160"/>
      <c r="E187" s="600"/>
      <c r="F187" s="600"/>
      <c r="G187" s="165"/>
      <c r="H187" s="163"/>
      <c r="I187" s="163"/>
      <c r="J187" s="161"/>
      <c r="K187" s="161"/>
      <c r="L187" s="109"/>
      <c r="M187" s="161"/>
      <c r="N187" s="161"/>
      <c r="O187" s="161"/>
      <c r="P187" s="109"/>
      <c r="Q187" s="110"/>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4"/>
    </row>
    <row r="188" spans="2:39" ht="30" customHeight="1">
      <c r="B188" s="589"/>
      <c r="C188" s="591"/>
      <c r="D188" s="161"/>
      <c r="E188" s="600"/>
      <c r="F188" s="600"/>
      <c r="G188" s="165"/>
      <c r="H188" s="163"/>
      <c r="I188" s="163"/>
      <c r="J188" s="161"/>
      <c r="K188" s="161"/>
      <c r="L188" s="109"/>
      <c r="M188" s="161"/>
      <c r="N188" s="161"/>
      <c r="O188" s="161"/>
      <c r="P188" s="109"/>
      <c r="Q188" s="110"/>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4"/>
    </row>
    <row r="189" spans="2:39" ht="30" customHeight="1">
      <c r="B189" s="589"/>
      <c r="C189" s="591"/>
      <c r="D189" s="161"/>
      <c r="E189" s="600"/>
      <c r="F189" s="600"/>
      <c r="G189" s="165"/>
      <c r="H189" s="163"/>
      <c r="I189" s="163"/>
      <c r="J189" s="161"/>
      <c r="K189" s="161"/>
      <c r="L189" s="109"/>
      <c r="M189" s="161"/>
      <c r="N189" s="161"/>
      <c r="O189" s="161"/>
      <c r="P189" s="109"/>
      <c r="Q189" s="110"/>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4"/>
    </row>
    <row r="190" spans="2:39" ht="30" customHeight="1">
      <c r="B190" s="589"/>
      <c r="C190" s="591"/>
      <c r="D190" s="161"/>
      <c r="E190" s="600"/>
      <c r="F190" s="600"/>
      <c r="G190" s="165"/>
      <c r="H190" s="163"/>
      <c r="I190" s="163"/>
      <c r="J190" s="161"/>
      <c r="K190" s="161"/>
      <c r="L190" s="109"/>
      <c r="M190" s="161"/>
      <c r="N190" s="161"/>
      <c r="O190" s="161"/>
      <c r="P190" s="109"/>
      <c r="Q190" s="110"/>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4"/>
    </row>
    <row r="191" spans="2:39" ht="30" customHeight="1">
      <c r="B191" s="589"/>
      <c r="C191" s="591"/>
      <c r="D191" s="161"/>
      <c r="E191" s="600"/>
      <c r="F191" s="600"/>
      <c r="G191" s="165"/>
      <c r="H191" s="163"/>
      <c r="I191" s="163"/>
      <c r="J191" s="161"/>
      <c r="K191" s="161"/>
      <c r="L191" s="109"/>
      <c r="M191" s="161"/>
      <c r="N191" s="161"/>
      <c r="O191" s="161"/>
      <c r="P191" s="109"/>
      <c r="Q191" s="110"/>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4"/>
    </row>
    <row r="192" spans="2:39" ht="30" customHeight="1">
      <c r="B192" s="589"/>
      <c r="C192" s="591"/>
      <c r="D192" s="161"/>
      <c r="E192" s="600"/>
      <c r="F192" s="600"/>
      <c r="G192" s="165"/>
      <c r="H192" s="163"/>
      <c r="I192" s="163"/>
      <c r="J192" s="161"/>
      <c r="K192" s="161"/>
      <c r="L192" s="109"/>
      <c r="M192" s="161"/>
      <c r="N192" s="161"/>
      <c r="O192" s="161"/>
      <c r="P192" s="109"/>
      <c r="Q192" s="110"/>
      <c r="R192" s="161"/>
      <c r="S192" s="161"/>
      <c r="T192" s="161"/>
      <c r="U192" s="161"/>
      <c r="V192" s="161"/>
      <c r="W192" s="161"/>
      <c r="X192" s="161"/>
      <c r="Y192" s="161"/>
      <c r="Z192" s="161"/>
      <c r="AA192" s="161"/>
      <c r="AB192" s="161"/>
      <c r="AC192" s="161"/>
      <c r="AD192" s="161"/>
      <c r="AE192" s="161"/>
      <c r="AF192" s="161"/>
      <c r="AG192" s="161"/>
      <c r="AH192" s="161"/>
      <c r="AI192" s="161"/>
      <c r="AJ192" s="161"/>
      <c r="AK192" s="161"/>
      <c r="AL192" s="161"/>
      <c r="AM192" s="164"/>
    </row>
    <row r="193" spans="2:39" ht="30" customHeight="1">
      <c r="B193" s="589"/>
      <c r="C193" s="591"/>
      <c r="D193" s="161"/>
      <c r="E193" s="585"/>
      <c r="F193" s="586"/>
      <c r="G193" s="165"/>
      <c r="H193" s="163"/>
      <c r="I193" s="163"/>
      <c r="J193" s="161"/>
      <c r="K193" s="161"/>
      <c r="L193" s="109"/>
      <c r="M193" s="161"/>
      <c r="N193" s="161"/>
      <c r="O193" s="161"/>
      <c r="P193" s="109"/>
      <c r="Q193" s="110"/>
      <c r="R193" s="161"/>
      <c r="S193" s="161"/>
      <c r="T193" s="161"/>
      <c r="U193" s="161"/>
      <c r="V193" s="161"/>
      <c r="W193" s="161"/>
      <c r="X193" s="161"/>
      <c r="Y193" s="161"/>
      <c r="Z193" s="161"/>
      <c r="AA193" s="161"/>
      <c r="AB193" s="161"/>
      <c r="AC193" s="161"/>
      <c r="AD193" s="161"/>
      <c r="AE193" s="161"/>
      <c r="AF193" s="161"/>
      <c r="AG193" s="161"/>
      <c r="AH193" s="161"/>
      <c r="AI193" s="161"/>
      <c r="AJ193" s="161"/>
      <c r="AK193" s="161"/>
      <c r="AL193" s="161"/>
      <c r="AM193" s="164"/>
    </row>
    <row r="194" spans="2:39" ht="30" customHeight="1">
      <c r="B194" s="589"/>
      <c r="C194" s="591"/>
      <c r="D194" s="161"/>
      <c r="E194" s="600"/>
      <c r="F194" s="600"/>
      <c r="G194" s="165"/>
      <c r="H194" s="163"/>
      <c r="I194" s="163"/>
      <c r="J194" s="161"/>
      <c r="K194" s="161"/>
      <c r="L194" s="109"/>
      <c r="M194" s="161"/>
      <c r="N194" s="161"/>
      <c r="O194" s="161"/>
      <c r="P194" s="109"/>
      <c r="Q194" s="110"/>
      <c r="R194" s="161"/>
      <c r="S194" s="161"/>
      <c r="T194" s="161"/>
      <c r="U194" s="161"/>
      <c r="V194" s="161"/>
      <c r="W194" s="161"/>
      <c r="X194" s="161"/>
      <c r="Y194" s="161"/>
      <c r="Z194" s="161"/>
      <c r="AA194" s="161"/>
      <c r="AB194" s="161"/>
      <c r="AC194" s="161"/>
      <c r="AD194" s="161"/>
      <c r="AE194" s="161"/>
      <c r="AF194" s="161"/>
      <c r="AG194" s="161"/>
      <c r="AH194" s="161"/>
      <c r="AI194" s="161"/>
      <c r="AJ194" s="161"/>
      <c r="AK194" s="161"/>
      <c r="AL194" s="161"/>
      <c r="AM194" s="164"/>
    </row>
    <row r="195" spans="2:39" ht="30" customHeight="1" thickBot="1">
      <c r="B195" s="589"/>
      <c r="C195" s="591"/>
      <c r="D195" s="166"/>
      <c r="E195" s="605"/>
      <c r="F195" s="605"/>
      <c r="G195" s="167"/>
      <c r="H195" s="163"/>
      <c r="I195" s="163"/>
      <c r="J195" s="168"/>
      <c r="K195" s="168"/>
      <c r="L195" s="109"/>
      <c r="M195" s="168"/>
      <c r="N195" s="168"/>
      <c r="O195" s="168"/>
      <c r="P195" s="111"/>
      <c r="Q195" s="112"/>
      <c r="R195" s="168"/>
      <c r="S195" s="168"/>
      <c r="T195" s="168"/>
      <c r="U195" s="168"/>
      <c r="V195" s="168"/>
      <c r="W195" s="168"/>
      <c r="X195" s="168"/>
      <c r="Y195" s="168"/>
      <c r="Z195" s="168"/>
      <c r="AA195" s="168"/>
      <c r="AB195" s="168"/>
      <c r="AC195" s="168"/>
      <c r="AD195" s="168"/>
      <c r="AE195" s="168"/>
      <c r="AF195" s="168"/>
      <c r="AG195" s="168"/>
      <c r="AH195" s="168"/>
      <c r="AI195" s="168"/>
      <c r="AJ195" s="168"/>
      <c r="AK195" s="168"/>
      <c r="AL195" s="168"/>
      <c r="AM195" s="169"/>
    </row>
    <row r="196" spans="2:39" ht="30" customHeight="1" thickBot="1">
      <c r="B196" s="583" t="s">
        <v>401</v>
      </c>
      <c r="C196" s="583"/>
      <c r="D196" s="583"/>
      <c r="E196" s="583"/>
      <c r="F196" s="583"/>
      <c r="G196" s="139" t="str">
        <f aca="true" t="shared" si="12" ref="G196:AM196">IF(COUNT(G184:G195)&lt;1,"---",AVERAGE(G184:G195))</f>
        <v>---</v>
      </c>
      <c r="H196" s="139" t="str">
        <f t="shared" si="12"/>
        <v>---</v>
      </c>
      <c r="I196" s="139" t="str">
        <f t="shared" si="12"/>
        <v>---</v>
      </c>
      <c r="J196" s="140" t="str">
        <f t="shared" si="12"/>
        <v>---</v>
      </c>
      <c r="K196" s="140" t="str">
        <f t="shared" si="12"/>
        <v>---</v>
      </c>
      <c r="L196" s="140" t="str">
        <f t="shared" si="12"/>
        <v>---</v>
      </c>
      <c r="M196" s="140" t="str">
        <f t="shared" si="12"/>
        <v>---</v>
      </c>
      <c r="N196" s="140" t="str">
        <f t="shared" si="12"/>
        <v>---</v>
      </c>
      <c r="O196" s="140" t="str">
        <f t="shared" si="12"/>
        <v>---</v>
      </c>
      <c r="P196" s="140" t="str">
        <f t="shared" si="12"/>
        <v>---</v>
      </c>
      <c r="Q196" s="140" t="str">
        <f t="shared" si="12"/>
        <v>---</v>
      </c>
      <c r="R196" s="140" t="str">
        <f t="shared" si="12"/>
        <v>---</v>
      </c>
      <c r="S196" s="140" t="str">
        <f t="shared" si="12"/>
        <v>---</v>
      </c>
      <c r="T196" s="140" t="str">
        <f t="shared" si="12"/>
        <v>---</v>
      </c>
      <c r="U196" s="140" t="str">
        <f t="shared" si="12"/>
        <v>---</v>
      </c>
      <c r="V196" s="140" t="str">
        <f t="shared" si="12"/>
        <v>---</v>
      </c>
      <c r="W196" s="140" t="str">
        <f t="shared" si="12"/>
        <v>---</v>
      </c>
      <c r="X196" s="140" t="str">
        <f t="shared" si="12"/>
        <v>---</v>
      </c>
      <c r="Y196" s="140" t="str">
        <f t="shared" si="12"/>
        <v>---</v>
      </c>
      <c r="Z196" s="140" t="str">
        <f t="shared" si="12"/>
        <v>---</v>
      </c>
      <c r="AA196" s="140" t="str">
        <f t="shared" si="12"/>
        <v>---</v>
      </c>
      <c r="AB196" s="141" t="str">
        <f t="shared" si="12"/>
        <v>---</v>
      </c>
      <c r="AC196" s="141" t="str">
        <f t="shared" si="12"/>
        <v>---</v>
      </c>
      <c r="AD196" s="141" t="str">
        <f t="shared" si="12"/>
        <v>---</v>
      </c>
      <c r="AE196" s="141" t="str">
        <f t="shared" si="12"/>
        <v>---</v>
      </c>
      <c r="AF196" s="141" t="str">
        <f t="shared" si="12"/>
        <v>---</v>
      </c>
      <c r="AG196" s="141" t="str">
        <f t="shared" si="12"/>
        <v>---</v>
      </c>
      <c r="AH196" s="141" t="str">
        <f t="shared" si="12"/>
        <v>---</v>
      </c>
      <c r="AI196" s="141" t="str">
        <f t="shared" si="12"/>
        <v>---</v>
      </c>
      <c r="AJ196" s="141" t="str">
        <f t="shared" si="12"/>
        <v>---</v>
      </c>
      <c r="AK196" s="141" t="str">
        <f t="shared" si="12"/>
        <v>---</v>
      </c>
      <c r="AL196" s="141" t="str">
        <f t="shared" si="12"/>
        <v>---</v>
      </c>
      <c r="AM196" s="141" t="str">
        <f t="shared" si="12"/>
        <v>---</v>
      </c>
    </row>
    <row r="197" spans="2:27" s="71" customFormat="1" ht="42.75" customHeight="1">
      <c r="B197" s="602" t="s">
        <v>292</v>
      </c>
      <c r="C197" s="602"/>
      <c r="D197" s="602"/>
      <c r="E197" s="602"/>
      <c r="F197" s="602"/>
      <c r="G197" s="602"/>
      <c r="H197" s="602"/>
      <c r="I197" s="602"/>
      <c r="J197" s="602"/>
      <c r="K197" s="602"/>
      <c r="L197" s="144"/>
      <c r="M197" s="144"/>
      <c r="N197" s="142"/>
      <c r="O197" s="142"/>
      <c r="P197" s="142"/>
      <c r="Q197" s="144"/>
      <c r="R197" s="145"/>
      <c r="S197" s="142"/>
      <c r="T197" s="142"/>
      <c r="U197" s="142"/>
      <c r="V197" s="142"/>
      <c r="W197" s="142"/>
      <c r="X197" s="142"/>
      <c r="Y197" s="142"/>
      <c r="Z197" s="142"/>
      <c r="AA197" s="142"/>
    </row>
    <row r="198" spans="2:27" s="71" customFormat="1" ht="15">
      <c r="B198" s="128"/>
      <c r="C198" s="128"/>
      <c r="D198" s="128"/>
      <c r="E198" s="128"/>
      <c r="F198" s="128"/>
      <c r="G198" s="128"/>
      <c r="H198" s="128"/>
      <c r="I198" s="128"/>
      <c r="J198" s="128"/>
      <c r="K198" s="142"/>
      <c r="L198" s="144"/>
      <c r="M198" s="144"/>
      <c r="N198" s="142"/>
      <c r="O198" s="142"/>
      <c r="P198" s="142"/>
      <c r="Q198" s="144"/>
      <c r="R198" s="145"/>
      <c r="S198" s="142"/>
      <c r="T198" s="142"/>
      <c r="U198" s="142"/>
      <c r="V198" s="142"/>
      <c r="W198" s="142"/>
      <c r="X198" s="142"/>
      <c r="Y198" s="142"/>
      <c r="Z198" s="142"/>
      <c r="AA198" s="142"/>
    </row>
    <row r="199" spans="2:39" s="93" customFormat="1" ht="47.25">
      <c r="B199" s="603" t="s">
        <v>150</v>
      </c>
      <c r="C199" s="603"/>
      <c r="D199" s="603"/>
      <c r="E199" s="603"/>
      <c r="F199" s="603"/>
      <c r="G199" s="246" t="s">
        <v>151</v>
      </c>
      <c r="H199" s="247" t="s">
        <v>299</v>
      </c>
      <c r="I199" s="246" t="s">
        <v>300</v>
      </c>
      <c r="J199" s="246" t="s">
        <v>301</v>
      </c>
      <c r="K199" s="246" t="s">
        <v>302</v>
      </c>
      <c r="L199" s="246" t="s">
        <v>303</v>
      </c>
      <c r="M199" s="246" t="s">
        <v>406</v>
      </c>
      <c r="N199" s="246" t="s">
        <v>407</v>
      </c>
      <c r="O199" s="246" t="s">
        <v>304</v>
      </c>
      <c r="P199" s="246" t="s">
        <v>408</v>
      </c>
      <c r="Q199" s="246" t="s">
        <v>409</v>
      </c>
      <c r="R199" s="246" t="s">
        <v>305</v>
      </c>
      <c r="S199" s="246" t="s">
        <v>410</v>
      </c>
      <c r="T199" s="246" t="s">
        <v>411</v>
      </c>
      <c r="U199" s="246" t="s">
        <v>412</v>
      </c>
      <c r="V199" s="246" t="s">
        <v>413</v>
      </c>
      <c r="W199" s="246" t="s">
        <v>414</v>
      </c>
      <c r="X199" s="246" t="s">
        <v>415</v>
      </c>
      <c r="Y199" s="246" t="s">
        <v>416</v>
      </c>
      <c r="Z199" s="246" t="s">
        <v>417</v>
      </c>
      <c r="AA199" s="246" t="s">
        <v>418</v>
      </c>
      <c r="AB199" s="246" t="s">
        <v>419</v>
      </c>
      <c r="AC199" s="246" t="s">
        <v>420</v>
      </c>
      <c r="AD199" s="246" t="s">
        <v>421</v>
      </c>
      <c r="AE199" s="246" t="s">
        <v>422</v>
      </c>
      <c r="AF199" s="246" t="s">
        <v>423</v>
      </c>
      <c r="AG199" s="246" t="s">
        <v>424</v>
      </c>
      <c r="AH199" s="246" t="s">
        <v>425</v>
      </c>
      <c r="AI199" s="246" t="s">
        <v>426</v>
      </c>
      <c r="AJ199" s="246" t="s">
        <v>315</v>
      </c>
      <c r="AK199" s="246" t="s">
        <v>316</v>
      </c>
      <c r="AL199" s="246" t="s">
        <v>317</v>
      </c>
      <c r="AM199" s="592" t="s">
        <v>307</v>
      </c>
    </row>
    <row r="200" spans="2:39" s="130" customFormat="1" ht="113.25" customHeight="1">
      <c r="B200" s="182" t="s">
        <v>289</v>
      </c>
      <c r="C200" s="146" t="s">
        <v>250</v>
      </c>
      <c r="D200" s="138" t="s">
        <v>155</v>
      </c>
      <c r="E200" s="604" t="s">
        <v>251</v>
      </c>
      <c r="F200" s="604"/>
      <c r="G200" s="246"/>
      <c r="H200" s="247" t="s">
        <v>405</v>
      </c>
      <c r="I200" s="247" t="s">
        <v>405</v>
      </c>
      <c r="J200" s="247" t="s">
        <v>405</v>
      </c>
      <c r="K200" s="247" t="s">
        <v>405</v>
      </c>
      <c r="L200" s="247" t="s">
        <v>405</v>
      </c>
      <c r="M200" s="247" t="s">
        <v>405</v>
      </c>
      <c r="N200" s="247" t="s">
        <v>405</v>
      </c>
      <c r="O200" s="247" t="s">
        <v>405</v>
      </c>
      <c r="P200" s="247" t="s">
        <v>405</v>
      </c>
      <c r="Q200" s="247" t="s">
        <v>405</v>
      </c>
      <c r="R200" s="247" t="s">
        <v>405</v>
      </c>
      <c r="S200" s="247" t="s">
        <v>405</v>
      </c>
      <c r="T200" s="247" t="s">
        <v>405</v>
      </c>
      <c r="U200" s="247" t="s">
        <v>405</v>
      </c>
      <c r="V200" s="247" t="s">
        <v>405</v>
      </c>
      <c r="W200" s="247" t="s">
        <v>405</v>
      </c>
      <c r="X200" s="247" t="s">
        <v>405</v>
      </c>
      <c r="Y200" s="247" t="s">
        <v>405</v>
      </c>
      <c r="Z200" s="247" t="s">
        <v>405</v>
      </c>
      <c r="AA200" s="247" t="s">
        <v>405</v>
      </c>
      <c r="AB200" s="247" t="s">
        <v>405</v>
      </c>
      <c r="AC200" s="247" t="s">
        <v>405</v>
      </c>
      <c r="AD200" s="247" t="s">
        <v>405</v>
      </c>
      <c r="AE200" s="247" t="s">
        <v>405</v>
      </c>
      <c r="AF200" s="247" t="s">
        <v>405</v>
      </c>
      <c r="AG200" s="247" t="s">
        <v>405</v>
      </c>
      <c r="AH200" s="247" t="s">
        <v>405</v>
      </c>
      <c r="AI200" s="247" t="s">
        <v>405</v>
      </c>
      <c r="AJ200" s="247" t="s">
        <v>405</v>
      </c>
      <c r="AK200" s="247" t="s">
        <v>405</v>
      </c>
      <c r="AL200" s="247" t="s">
        <v>405</v>
      </c>
      <c r="AM200" s="592"/>
    </row>
    <row r="201" spans="2:39" ht="30" customHeight="1">
      <c r="B201" s="601">
        <f>+IF(H155&lt;&gt;"",H155,"")</f>
      </c>
      <c r="C201" s="600"/>
      <c r="D201" s="160"/>
      <c r="E201" s="600"/>
      <c r="F201" s="600"/>
      <c r="G201" s="206"/>
      <c r="H201" s="205"/>
      <c r="I201" s="205"/>
      <c r="J201" s="205"/>
      <c r="K201" s="205"/>
      <c r="L201" s="207"/>
      <c r="M201" s="205"/>
      <c r="N201" s="205"/>
      <c r="O201" s="205"/>
      <c r="P201" s="207"/>
      <c r="Q201" s="207"/>
      <c r="R201" s="205"/>
      <c r="S201" s="205"/>
      <c r="T201" s="205"/>
      <c r="U201" s="205"/>
      <c r="V201" s="205"/>
      <c r="W201" s="205"/>
      <c r="X201" s="205"/>
      <c r="Y201" s="205"/>
      <c r="Z201" s="205"/>
      <c r="AA201" s="205"/>
      <c r="AB201" s="205"/>
      <c r="AC201" s="205"/>
      <c r="AD201" s="205"/>
      <c r="AE201" s="205"/>
      <c r="AF201" s="205"/>
      <c r="AG201" s="205"/>
      <c r="AH201" s="205"/>
      <c r="AI201" s="205"/>
      <c r="AJ201" s="205"/>
      <c r="AK201" s="205"/>
      <c r="AL201" s="205"/>
      <c r="AM201" s="208"/>
    </row>
    <row r="202" spans="2:39" ht="30" customHeight="1">
      <c r="B202" s="601"/>
      <c r="C202" s="600"/>
      <c r="D202" s="160"/>
      <c r="E202" s="600"/>
      <c r="F202" s="600"/>
      <c r="G202" s="209"/>
      <c r="H202" s="205"/>
      <c r="I202" s="205"/>
      <c r="J202" s="205"/>
      <c r="K202" s="205"/>
      <c r="L202" s="207"/>
      <c r="M202" s="205"/>
      <c r="N202" s="205"/>
      <c r="O202" s="205"/>
      <c r="P202" s="207"/>
      <c r="Q202" s="207"/>
      <c r="R202" s="205"/>
      <c r="S202" s="205"/>
      <c r="T202" s="205"/>
      <c r="U202" s="205"/>
      <c r="V202" s="205"/>
      <c r="W202" s="205"/>
      <c r="X202" s="205"/>
      <c r="Y202" s="205"/>
      <c r="Z202" s="205"/>
      <c r="AA202" s="205"/>
      <c r="AB202" s="205"/>
      <c r="AC202" s="205"/>
      <c r="AD202" s="205"/>
      <c r="AE202" s="205"/>
      <c r="AF202" s="205"/>
      <c r="AG202" s="205"/>
      <c r="AH202" s="205"/>
      <c r="AI202" s="205"/>
      <c r="AJ202" s="205"/>
      <c r="AK202" s="205"/>
      <c r="AL202" s="205"/>
      <c r="AM202" s="208"/>
    </row>
    <row r="203" spans="2:39" ht="30" customHeight="1">
      <c r="B203" s="601"/>
      <c r="C203" s="600"/>
      <c r="D203" s="160"/>
      <c r="E203" s="600"/>
      <c r="F203" s="600"/>
      <c r="G203" s="209"/>
      <c r="H203" s="205"/>
      <c r="I203" s="205"/>
      <c r="J203" s="205"/>
      <c r="K203" s="205"/>
      <c r="L203" s="207"/>
      <c r="M203" s="205"/>
      <c r="N203" s="205"/>
      <c r="O203" s="205"/>
      <c r="P203" s="207"/>
      <c r="Q203" s="207"/>
      <c r="R203" s="205"/>
      <c r="S203" s="205"/>
      <c r="T203" s="205"/>
      <c r="U203" s="205"/>
      <c r="V203" s="205"/>
      <c r="W203" s="205"/>
      <c r="X203" s="205"/>
      <c r="Y203" s="205"/>
      <c r="Z203" s="205"/>
      <c r="AA203" s="205"/>
      <c r="AB203" s="205"/>
      <c r="AC203" s="205"/>
      <c r="AD203" s="205"/>
      <c r="AE203" s="205"/>
      <c r="AF203" s="205"/>
      <c r="AG203" s="205"/>
      <c r="AH203" s="205"/>
      <c r="AI203" s="205"/>
      <c r="AJ203" s="205"/>
      <c r="AK203" s="205"/>
      <c r="AL203" s="205"/>
      <c r="AM203" s="208"/>
    </row>
    <row r="204" spans="2:39" ht="30" customHeight="1">
      <c r="B204" s="601"/>
      <c r="C204" s="600"/>
      <c r="D204" s="160"/>
      <c r="E204" s="600"/>
      <c r="F204" s="600"/>
      <c r="G204" s="209"/>
      <c r="H204" s="205"/>
      <c r="I204" s="214"/>
      <c r="J204" s="205"/>
      <c r="K204" s="205"/>
      <c r="L204" s="207"/>
      <c r="M204" s="205"/>
      <c r="N204" s="205"/>
      <c r="O204" s="205"/>
      <c r="P204" s="207"/>
      <c r="Q204" s="207"/>
      <c r="R204" s="205"/>
      <c r="S204" s="205"/>
      <c r="T204" s="205"/>
      <c r="U204" s="205"/>
      <c r="V204" s="205"/>
      <c r="W204" s="205"/>
      <c r="X204" s="205"/>
      <c r="Y204" s="205"/>
      <c r="Z204" s="205"/>
      <c r="AA204" s="205"/>
      <c r="AB204" s="205"/>
      <c r="AC204" s="205"/>
      <c r="AD204" s="205"/>
      <c r="AE204" s="205"/>
      <c r="AF204" s="205"/>
      <c r="AG204" s="205"/>
      <c r="AH204" s="205"/>
      <c r="AI204" s="205"/>
      <c r="AJ204" s="205"/>
      <c r="AK204" s="205"/>
      <c r="AL204" s="205"/>
      <c r="AM204" s="208"/>
    </row>
    <row r="205" spans="2:39" ht="30" customHeight="1">
      <c r="B205" s="601"/>
      <c r="C205" s="600"/>
      <c r="D205" s="161"/>
      <c r="E205" s="600"/>
      <c r="F205" s="600"/>
      <c r="G205" s="209"/>
      <c r="H205" s="205"/>
      <c r="I205" s="205"/>
      <c r="J205" s="205"/>
      <c r="K205" s="205"/>
      <c r="L205" s="207"/>
      <c r="M205" s="205"/>
      <c r="N205" s="205"/>
      <c r="O205" s="205"/>
      <c r="P205" s="207"/>
      <c r="Q205" s="207"/>
      <c r="R205" s="205"/>
      <c r="S205" s="205"/>
      <c r="T205" s="205"/>
      <c r="U205" s="205"/>
      <c r="V205" s="205"/>
      <c r="W205" s="205"/>
      <c r="X205" s="205"/>
      <c r="Y205" s="205"/>
      <c r="Z205" s="205"/>
      <c r="AA205" s="205"/>
      <c r="AB205" s="205"/>
      <c r="AC205" s="205"/>
      <c r="AD205" s="205"/>
      <c r="AE205" s="205"/>
      <c r="AF205" s="205"/>
      <c r="AG205" s="205"/>
      <c r="AH205" s="205"/>
      <c r="AI205" s="205"/>
      <c r="AJ205" s="205"/>
      <c r="AK205" s="205"/>
      <c r="AL205" s="205"/>
      <c r="AM205" s="208"/>
    </row>
    <row r="206" spans="2:39" ht="30" customHeight="1">
      <c r="B206" s="601"/>
      <c r="C206" s="600"/>
      <c r="D206" s="161"/>
      <c r="E206" s="600"/>
      <c r="F206" s="600"/>
      <c r="G206" s="209"/>
      <c r="H206" s="205"/>
      <c r="I206" s="205"/>
      <c r="J206" s="205"/>
      <c r="K206" s="205"/>
      <c r="L206" s="207"/>
      <c r="M206" s="205"/>
      <c r="N206" s="205"/>
      <c r="O206" s="205"/>
      <c r="P206" s="207"/>
      <c r="Q206" s="207"/>
      <c r="R206" s="205"/>
      <c r="S206" s="205"/>
      <c r="T206" s="205"/>
      <c r="U206" s="205"/>
      <c r="V206" s="205"/>
      <c r="W206" s="205"/>
      <c r="X206" s="205"/>
      <c r="Y206" s="205"/>
      <c r="Z206" s="205"/>
      <c r="AA206" s="205"/>
      <c r="AB206" s="205"/>
      <c r="AC206" s="205"/>
      <c r="AD206" s="205"/>
      <c r="AE206" s="205"/>
      <c r="AF206" s="205"/>
      <c r="AG206" s="205"/>
      <c r="AH206" s="205"/>
      <c r="AI206" s="205"/>
      <c r="AJ206" s="205"/>
      <c r="AK206" s="205"/>
      <c r="AL206" s="205"/>
      <c r="AM206" s="208"/>
    </row>
    <row r="207" spans="2:39" ht="30" customHeight="1">
      <c r="B207" s="601"/>
      <c r="C207" s="600"/>
      <c r="D207" s="161"/>
      <c r="E207" s="600"/>
      <c r="F207" s="600"/>
      <c r="G207" s="209"/>
      <c r="H207" s="205"/>
      <c r="I207" s="205"/>
      <c r="J207" s="205"/>
      <c r="K207" s="205"/>
      <c r="L207" s="207"/>
      <c r="M207" s="205"/>
      <c r="N207" s="205"/>
      <c r="O207" s="205"/>
      <c r="P207" s="207"/>
      <c r="Q207" s="207"/>
      <c r="R207" s="205"/>
      <c r="S207" s="205"/>
      <c r="T207" s="205"/>
      <c r="U207" s="205"/>
      <c r="V207" s="205"/>
      <c r="W207" s="205"/>
      <c r="X207" s="205"/>
      <c r="Y207" s="205"/>
      <c r="Z207" s="205"/>
      <c r="AA207" s="205"/>
      <c r="AB207" s="205"/>
      <c r="AC207" s="205"/>
      <c r="AD207" s="205"/>
      <c r="AE207" s="205"/>
      <c r="AF207" s="205"/>
      <c r="AG207" s="205"/>
      <c r="AH207" s="205"/>
      <c r="AI207" s="205"/>
      <c r="AJ207" s="205"/>
      <c r="AK207" s="205"/>
      <c r="AL207" s="205"/>
      <c r="AM207" s="208"/>
    </row>
    <row r="208" spans="2:39" ht="30" customHeight="1">
      <c r="B208" s="601"/>
      <c r="C208" s="600"/>
      <c r="D208" s="161"/>
      <c r="E208" s="600"/>
      <c r="F208" s="600"/>
      <c r="G208" s="209"/>
      <c r="H208" s="205"/>
      <c r="I208" s="205"/>
      <c r="J208" s="205"/>
      <c r="K208" s="205"/>
      <c r="L208" s="207"/>
      <c r="M208" s="205"/>
      <c r="N208" s="205"/>
      <c r="O208" s="205"/>
      <c r="P208" s="207"/>
      <c r="Q208" s="207"/>
      <c r="R208" s="205"/>
      <c r="S208" s="205"/>
      <c r="T208" s="205"/>
      <c r="U208" s="205"/>
      <c r="V208" s="205"/>
      <c r="W208" s="205"/>
      <c r="X208" s="205"/>
      <c r="Y208" s="205"/>
      <c r="Z208" s="205"/>
      <c r="AA208" s="205"/>
      <c r="AB208" s="205"/>
      <c r="AC208" s="205"/>
      <c r="AD208" s="205"/>
      <c r="AE208" s="205"/>
      <c r="AF208" s="205"/>
      <c r="AG208" s="205"/>
      <c r="AH208" s="205"/>
      <c r="AI208" s="205"/>
      <c r="AJ208" s="205"/>
      <c r="AK208" s="205"/>
      <c r="AL208" s="205"/>
      <c r="AM208" s="208"/>
    </row>
    <row r="209" spans="2:39" ht="30" customHeight="1">
      <c r="B209" s="601"/>
      <c r="C209" s="600"/>
      <c r="D209" s="161"/>
      <c r="E209" s="600"/>
      <c r="F209" s="600"/>
      <c r="G209" s="209"/>
      <c r="H209" s="205"/>
      <c r="I209" s="205"/>
      <c r="J209" s="205"/>
      <c r="K209" s="205"/>
      <c r="L209" s="207"/>
      <c r="M209" s="205"/>
      <c r="N209" s="205"/>
      <c r="O209" s="205"/>
      <c r="P209" s="207"/>
      <c r="Q209" s="207"/>
      <c r="R209" s="205"/>
      <c r="S209" s="205"/>
      <c r="T209" s="205"/>
      <c r="U209" s="205"/>
      <c r="V209" s="205"/>
      <c r="W209" s="205"/>
      <c r="X209" s="205"/>
      <c r="Y209" s="205"/>
      <c r="Z209" s="205"/>
      <c r="AA209" s="205"/>
      <c r="AB209" s="205"/>
      <c r="AC209" s="205"/>
      <c r="AD209" s="205"/>
      <c r="AE209" s="205"/>
      <c r="AF209" s="205"/>
      <c r="AG209" s="205"/>
      <c r="AH209" s="205"/>
      <c r="AI209" s="205"/>
      <c r="AJ209" s="205"/>
      <c r="AK209" s="205"/>
      <c r="AL209" s="205"/>
      <c r="AM209" s="208"/>
    </row>
    <row r="210" spans="2:39" ht="30" customHeight="1">
      <c r="B210" s="601"/>
      <c r="C210" s="600"/>
      <c r="D210" s="161"/>
      <c r="E210" s="585"/>
      <c r="F210" s="586"/>
      <c r="G210" s="209"/>
      <c r="H210" s="205"/>
      <c r="I210" s="205"/>
      <c r="J210" s="205"/>
      <c r="K210" s="205"/>
      <c r="L210" s="207"/>
      <c r="M210" s="205"/>
      <c r="N210" s="205"/>
      <c r="O210" s="205"/>
      <c r="P210" s="207"/>
      <c r="Q210" s="207"/>
      <c r="R210" s="205"/>
      <c r="S210" s="205"/>
      <c r="T210" s="205"/>
      <c r="U210" s="205"/>
      <c r="V210" s="205"/>
      <c r="W210" s="205"/>
      <c r="X210" s="205"/>
      <c r="Y210" s="205"/>
      <c r="Z210" s="205"/>
      <c r="AA210" s="205"/>
      <c r="AB210" s="205"/>
      <c r="AC210" s="205"/>
      <c r="AD210" s="205"/>
      <c r="AE210" s="205"/>
      <c r="AF210" s="205"/>
      <c r="AG210" s="205"/>
      <c r="AH210" s="205"/>
      <c r="AI210" s="205"/>
      <c r="AJ210" s="205"/>
      <c r="AK210" s="205"/>
      <c r="AL210" s="205"/>
      <c r="AM210" s="208"/>
    </row>
    <row r="211" spans="2:39" ht="30" customHeight="1">
      <c r="B211" s="601"/>
      <c r="C211" s="600"/>
      <c r="D211" s="161"/>
      <c r="E211" s="600"/>
      <c r="F211" s="600"/>
      <c r="G211" s="209"/>
      <c r="H211" s="205"/>
      <c r="I211" s="205"/>
      <c r="J211" s="205"/>
      <c r="K211" s="205"/>
      <c r="L211" s="207"/>
      <c r="M211" s="205"/>
      <c r="N211" s="205"/>
      <c r="O211" s="205"/>
      <c r="P211" s="207"/>
      <c r="Q211" s="207"/>
      <c r="R211" s="205"/>
      <c r="S211" s="205"/>
      <c r="T211" s="205"/>
      <c r="U211" s="205"/>
      <c r="V211" s="205"/>
      <c r="W211" s="205"/>
      <c r="X211" s="205"/>
      <c r="Y211" s="205"/>
      <c r="Z211" s="205"/>
      <c r="AA211" s="205"/>
      <c r="AB211" s="205"/>
      <c r="AC211" s="205"/>
      <c r="AD211" s="205"/>
      <c r="AE211" s="205"/>
      <c r="AF211" s="205"/>
      <c r="AG211" s="205"/>
      <c r="AH211" s="205"/>
      <c r="AI211" s="205"/>
      <c r="AJ211" s="205"/>
      <c r="AK211" s="205"/>
      <c r="AL211" s="205"/>
      <c r="AM211" s="208"/>
    </row>
    <row r="212" spans="2:39" ht="30" customHeight="1" thickBot="1">
      <c r="B212" s="601"/>
      <c r="C212" s="600"/>
      <c r="D212" s="161"/>
      <c r="E212" s="600"/>
      <c r="F212" s="600"/>
      <c r="G212" s="210"/>
      <c r="H212" s="205"/>
      <c r="I212" s="205"/>
      <c r="J212" s="211"/>
      <c r="K212" s="211"/>
      <c r="L212" s="207"/>
      <c r="M212" s="211"/>
      <c r="N212" s="211"/>
      <c r="O212" s="211"/>
      <c r="P212" s="212"/>
      <c r="Q212" s="212"/>
      <c r="R212" s="211"/>
      <c r="S212" s="211"/>
      <c r="T212" s="211"/>
      <c r="U212" s="211"/>
      <c r="V212" s="211"/>
      <c r="W212" s="211"/>
      <c r="X212" s="211"/>
      <c r="Y212" s="211"/>
      <c r="Z212" s="211"/>
      <c r="AA212" s="211"/>
      <c r="AB212" s="211"/>
      <c r="AC212" s="211"/>
      <c r="AD212" s="211"/>
      <c r="AE212" s="211"/>
      <c r="AF212" s="211"/>
      <c r="AG212" s="211"/>
      <c r="AH212" s="211"/>
      <c r="AI212" s="211"/>
      <c r="AJ212" s="211"/>
      <c r="AK212" s="211"/>
      <c r="AL212" s="211"/>
      <c r="AM212" s="213"/>
    </row>
    <row r="213" spans="2:39" ht="30" customHeight="1" thickBot="1">
      <c r="B213" s="597" t="s">
        <v>402</v>
      </c>
      <c r="C213" s="598"/>
      <c r="D213" s="598"/>
      <c r="E213" s="598"/>
      <c r="F213" s="598"/>
      <c r="G213" s="215" t="str">
        <f aca="true" t="shared" si="13" ref="G213:AM213">IF(COUNT(G201:G212)&lt;1,"---",AVERAGE(G201:G212))</f>
        <v>---</v>
      </c>
      <c r="H213" s="215" t="str">
        <f t="shared" si="13"/>
        <v>---</v>
      </c>
      <c r="I213" s="215" t="str">
        <f t="shared" si="13"/>
        <v>---</v>
      </c>
      <c r="J213" s="216" t="str">
        <f t="shared" si="13"/>
        <v>---</v>
      </c>
      <c r="K213" s="216" t="str">
        <f t="shared" si="13"/>
        <v>---</v>
      </c>
      <c r="L213" s="216" t="str">
        <f t="shared" si="13"/>
        <v>---</v>
      </c>
      <c r="M213" s="216" t="str">
        <f t="shared" si="13"/>
        <v>---</v>
      </c>
      <c r="N213" s="216" t="str">
        <f t="shared" si="13"/>
        <v>---</v>
      </c>
      <c r="O213" s="216" t="str">
        <f t="shared" si="13"/>
        <v>---</v>
      </c>
      <c r="P213" s="216" t="str">
        <f t="shared" si="13"/>
        <v>---</v>
      </c>
      <c r="Q213" s="216" t="str">
        <f t="shared" si="13"/>
        <v>---</v>
      </c>
      <c r="R213" s="216" t="str">
        <f t="shared" si="13"/>
        <v>---</v>
      </c>
      <c r="S213" s="216" t="str">
        <f t="shared" si="13"/>
        <v>---</v>
      </c>
      <c r="T213" s="216" t="str">
        <f t="shared" si="13"/>
        <v>---</v>
      </c>
      <c r="U213" s="216" t="str">
        <f t="shared" si="13"/>
        <v>---</v>
      </c>
      <c r="V213" s="216" t="str">
        <f t="shared" si="13"/>
        <v>---</v>
      </c>
      <c r="W213" s="216" t="str">
        <f t="shared" si="13"/>
        <v>---</v>
      </c>
      <c r="X213" s="216" t="str">
        <f t="shared" si="13"/>
        <v>---</v>
      </c>
      <c r="Y213" s="216" t="str">
        <f t="shared" si="13"/>
        <v>---</v>
      </c>
      <c r="Z213" s="216" t="str">
        <f t="shared" si="13"/>
        <v>---</v>
      </c>
      <c r="AA213" s="216" t="str">
        <f t="shared" si="13"/>
        <v>---</v>
      </c>
      <c r="AB213" s="217" t="str">
        <f t="shared" si="13"/>
        <v>---</v>
      </c>
      <c r="AC213" s="217" t="str">
        <f t="shared" si="13"/>
        <v>---</v>
      </c>
      <c r="AD213" s="217" t="str">
        <f t="shared" si="13"/>
        <v>---</v>
      </c>
      <c r="AE213" s="217" t="str">
        <f t="shared" si="13"/>
        <v>---</v>
      </c>
      <c r="AF213" s="217" t="str">
        <f t="shared" si="13"/>
        <v>---</v>
      </c>
      <c r="AG213" s="217" t="str">
        <f t="shared" si="13"/>
        <v>---</v>
      </c>
      <c r="AH213" s="217" t="str">
        <f t="shared" si="13"/>
        <v>---</v>
      </c>
      <c r="AI213" s="217" t="str">
        <f t="shared" si="13"/>
        <v>---</v>
      </c>
      <c r="AJ213" s="217" t="str">
        <f t="shared" si="13"/>
        <v>---</v>
      </c>
      <c r="AK213" s="217" t="str">
        <f t="shared" si="13"/>
        <v>---</v>
      </c>
      <c r="AL213" s="217" t="str">
        <f t="shared" si="13"/>
        <v>---</v>
      </c>
      <c r="AM213" s="217" t="str">
        <f t="shared" si="13"/>
        <v>---</v>
      </c>
    </row>
    <row r="214" spans="2:15" ht="22.5" customHeight="1">
      <c r="B214" s="599" t="s">
        <v>293</v>
      </c>
      <c r="C214" s="599"/>
      <c r="D214" s="130"/>
      <c r="E214" s="130"/>
      <c r="F214" s="130"/>
      <c r="G214" s="130"/>
      <c r="H214" s="130"/>
      <c r="I214" s="130"/>
      <c r="J214" s="130"/>
      <c r="K214" s="130"/>
      <c r="L214" s="130"/>
      <c r="M214" s="130"/>
      <c r="N214" s="130"/>
      <c r="O214" s="130"/>
    </row>
    <row r="215" spans="2:15" ht="17.25" customHeight="1">
      <c r="B215" s="130"/>
      <c r="C215" s="130"/>
      <c r="D215" s="130"/>
      <c r="E215" s="130"/>
      <c r="F215" s="130"/>
      <c r="G215" s="130"/>
      <c r="H215" s="130"/>
      <c r="I215" s="130"/>
      <c r="J215" s="130"/>
      <c r="K215" s="130"/>
      <c r="L215" s="130"/>
      <c r="M215" s="130"/>
      <c r="N215" s="130"/>
      <c r="O215" s="130"/>
    </row>
    <row r="216" spans="2:39" s="93" customFormat="1" ht="47.25">
      <c r="B216" s="593" t="s">
        <v>150</v>
      </c>
      <c r="C216" s="594"/>
      <c r="D216" s="594"/>
      <c r="E216" s="594"/>
      <c r="F216" s="595"/>
      <c r="G216" s="246" t="s">
        <v>151</v>
      </c>
      <c r="H216" s="247" t="s">
        <v>299</v>
      </c>
      <c r="I216" s="246" t="s">
        <v>300</v>
      </c>
      <c r="J216" s="246" t="s">
        <v>301</v>
      </c>
      <c r="K216" s="246" t="s">
        <v>302</v>
      </c>
      <c r="L216" s="246" t="s">
        <v>303</v>
      </c>
      <c r="M216" s="246" t="s">
        <v>406</v>
      </c>
      <c r="N216" s="246" t="s">
        <v>407</v>
      </c>
      <c r="O216" s="246" t="s">
        <v>304</v>
      </c>
      <c r="P216" s="246" t="s">
        <v>408</v>
      </c>
      <c r="Q216" s="246" t="s">
        <v>409</v>
      </c>
      <c r="R216" s="246" t="s">
        <v>305</v>
      </c>
      <c r="S216" s="246" t="s">
        <v>410</v>
      </c>
      <c r="T216" s="246" t="s">
        <v>411</v>
      </c>
      <c r="U216" s="246" t="s">
        <v>412</v>
      </c>
      <c r="V216" s="246" t="s">
        <v>413</v>
      </c>
      <c r="W216" s="246" t="s">
        <v>414</v>
      </c>
      <c r="X216" s="246" t="s">
        <v>415</v>
      </c>
      <c r="Y216" s="246" t="s">
        <v>416</v>
      </c>
      <c r="Z216" s="246" t="s">
        <v>417</v>
      </c>
      <c r="AA216" s="246" t="s">
        <v>418</v>
      </c>
      <c r="AB216" s="246" t="s">
        <v>419</v>
      </c>
      <c r="AC216" s="246" t="s">
        <v>420</v>
      </c>
      <c r="AD216" s="246" t="s">
        <v>421</v>
      </c>
      <c r="AE216" s="246" t="s">
        <v>422</v>
      </c>
      <c r="AF216" s="246" t="s">
        <v>423</v>
      </c>
      <c r="AG216" s="246" t="s">
        <v>424</v>
      </c>
      <c r="AH216" s="246" t="s">
        <v>425</v>
      </c>
      <c r="AI216" s="246" t="s">
        <v>426</v>
      </c>
      <c r="AJ216" s="246" t="s">
        <v>315</v>
      </c>
      <c r="AK216" s="246" t="s">
        <v>316</v>
      </c>
      <c r="AL216" s="246" t="s">
        <v>317</v>
      </c>
      <c r="AM216" s="592" t="s">
        <v>307</v>
      </c>
    </row>
    <row r="217" spans="2:39" s="130" customFormat="1" ht="113.25" customHeight="1" thickBot="1">
      <c r="B217" s="136" t="s">
        <v>290</v>
      </c>
      <c r="C217" s="137" t="s">
        <v>250</v>
      </c>
      <c r="D217" s="138" t="s">
        <v>155</v>
      </c>
      <c r="E217" s="593" t="s">
        <v>251</v>
      </c>
      <c r="F217" s="595"/>
      <c r="G217" s="246"/>
      <c r="H217" s="247" t="s">
        <v>405</v>
      </c>
      <c r="I217" s="247" t="s">
        <v>405</v>
      </c>
      <c r="J217" s="247" t="s">
        <v>405</v>
      </c>
      <c r="K217" s="247" t="s">
        <v>405</v>
      </c>
      <c r="L217" s="247" t="s">
        <v>405</v>
      </c>
      <c r="M217" s="247" t="s">
        <v>405</v>
      </c>
      <c r="N217" s="247" t="s">
        <v>405</v>
      </c>
      <c r="O217" s="247" t="s">
        <v>405</v>
      </c>
      <c r="P217" s="247" t="s">
        <v>405</v>
      </c>
      <c r="Q217" s="247" t="s">
        <v>405</v>
      </c>
      <c r="R217" s="247" t="s">
        <v>405</v>
      </c>
      <c r="S217" s="247" t="s">
        <v>405</v>
      </c>
      <c r="T217" s="247" t="s">
        <v>405</v>
      </c>
      <c r="U217" s="247" t="s">
        <v>405</v>
      </c>
      <c r="V217" s="247" t="s">
        <v>405</v>
      </c>
      <c r="W217" s="247" t="s">
        <v>405</v>
      </c>
      <c r="X217" s="247" t="s">
        <v>405</v>
      </c>
      <c r="Y217" s="247" t="s">
        <v>405</v>
      </c>
      <c r="Z217" s="247" t="s">
        <v>405</v>
      </c>
      <c r="AA217" s="247" t="s">
        <v>405</v>
      </c>
      <c r="AB217" s="247" t="s">
        <v>405</v>
      </c>
      <c r="AC217" s="247" t="s">
        <v>405</v>
      </c>
      <c r="AD217" s="247" t="s">
        <v>405</v>
      </c>
      <c r="AE217" s="247" t="s">
        <v>405</v>
      </c>
      <c r="AF217" s="247" t="s">
        <v>405</v>
      </c>
      <c r="AG217" s="247" t="s">
        <v>405</v>
      </c>
      <c r="AH217" s="247" t="s">
        <v>405</v>
      </c>
      <c r="AI217" s="247" t="s">
        <v>405</v>
      </c>
      <c r="AJ217" s="247" t="s">
        <v>405</v>
      </c>
      <c r="AK217" s="247" t="s">
        <v>405</v>
      </c>
      <c r="AL217" s="247" t="s">
        <v>405</v>
      </c>
      <c r="AM217" s="592"/>
    </row>
    <row r="218" spans="2:39" ht="30" customHeight="1">
      <c r="B218" s="589">
        <f>+IF(N155&lt;&gt;"",N155,"")</f>
      </c>
      <c r="C218" s="590"/>
      <c r="D218" s="160"/>
      <c r="E218" s="585"/>
      <c r="F218" s="586"/>
      <c r="G218" s="162"/>
      <c r="H218" s="163"/>
      <c r="I218" s="163"/>
      <c r="J218" s="161"/>
      <c r="K218" s="161"/>
      <c r="L218" s="109"/>
      <c r="M218" s="161"/>
      <c r="N218" s="161"/>
      <c r="O218" s="161"/>
      <c r="P218" s="109"/>
      <c r="Q218" s="110"/>
      <c r="R218" s="161"/>
      <c r="S218" s="161"/>
      <c r="T218" s="161"/>
      <c r="U218" s="161"/>
      <c r="V218" s="161"/>
      <c r="W218" s="161"/>
      <c r="X218" s="161"/>
      <c r="Y218" s="161"/>
      <c r="Z218" s="161"/>
      <c r="AA218" s="161"/>
      <c r="AB218" s="161"/>
      <c r="AC218" s="161"/>
      <c r="AD218" s="161"/>
      <c r="AE218" s="161"/>
      <c r="AF218" s="161"/>
      <c r="AG218" s="161"/>
      <c r="AH218" s="161"/>
      <c r="AI218" s="161"/>
      <c r="AJ218" s="161"/>
      <c r="AK218" s="161"/>
      <c r="AL218" s="161"/>
      <c r="AM218" s="164"/>
    </row>
    <row r="219" spans="2:39" ht="30" customHeight="1">
      <c r="B219" s="589"/>
      <c r="C219" s="591"/>
      <c r="D219" s="160"/>
      <c r="E219" s="585"/>
      <c r="F219" s="586"/>
      <c r="G219" s="165"/>
      <c r="H219" s="163"/>
      <c r="I219" s="163"/>
      <c r="J219" s="161"/>
      <c r="K219" s="161"/>
      <c r="L219" s="109"/>
      <c r="M219" s="161"/>
      <c r="N219" s="161"/>
      <c r="O219" s="161"/>
      <c r="P219" s="109"/>
      <c r="Q219" s="110"/>
      <c r="R219" s="161"/>
      <c r="S219" s="161"/>
      <c r="T219" s="161"/>
      <c r="U219" s="161"/>
      <c r="V219" s="161"/>
      <c r="W219" s="161"/>
      <c r="X219" s="161"/>
      <c r="Y219" s="161"/>
      <c r="Z219" s="161"/>
      <c r="AA219" s="161"/>
      <c r="AB219" s="161"/>
      <c r="AC219" s="161"/>
      <c r="AD219" s="161"/>
      <c r="AE219" s="161"/>
      <c r="AF219" s="161"/>
      <c r="AG219" s="161"/>
      <c r="AH219" s="161"/>
      <c r="AI219" s="161"/>
      <c r="AJ219" s="161"/>
      <c r="AK219" s="161"/>
      <c r="AL219" s="161"/>
      <c r="AM219" s="164"/>
    </row>
    <row r="220" spans="2:39" ht="30" customHeight="1">
      <c r="B220" s="589"/>
      <c r="C220" s="591"/>
      <c r="D220" s="160"/>
      <c r="E220" s="585"/>
      <c r="F220" s="586"/>
      <c r="G220" s="165"/>
      <c r="H220" s="163"/>
      <c r="I220" s="163"/>
      <c r="J220" s="161"/>
      <c r="K220" s="161"/>
      <c r="L220" s="109"/>
      <c r="M220" s="161"/>
      <c r="N220" s="161"/>
      <c r="O220" s="161"/>
      <c r="P220" s="109"/>
      <c r="Q220" s="110"/>
      <c r="R220" s="161"/>
      <c r="S220" s="161"/>
      <c r="T220" s="161"/>
      <c r="U220" s="161"/>
      <c r="V220" s="161"/>
      <c r="W220" s="161"/>
      <c r="X220" s="161"/>
      <c r="Y220" s="161"/>
      <c r="Z220" s="161"/>
      <c r="AA220" s="161"/>
      <c r="AB220" s="161"/>
      <c r="AC220" s="161"/>
      <c r="AD220" s="161"/>
      <c r="AE220" s="161"/>
      <c r="AF220" s="161"/>
      <c r="AG220" s="161"/>
      <c r="AH220" s="161"/>
      <c r="AI220" s="161"/>
      <c r="AJ220" s="161"/>
      <c r="AK220" s="161"/>
      <c r="AL220" s="161"/>
      <c r="AM220" s="164"/>
    </row>
    <row r="221" spans="2:39" ht="30" customHeight="1">
      <c r="B221" s="589"/>
      <c r="C221" s="591"/>
      <c r="D221" s="160"/>
      <c r="E221" s="585"/>
      <c r="F221" s="586"/>
      <c r="G221" s="165"/>
      <c r="H221" s="163"/>
      <c r="I221" s="163"/>
      <c r="J221" s="161"/>
      <c r="K221" s="161"/>
      <c r="L221" s="109"/>
      <c r="M221" s="161"/>
      <c r="N221" s="161"/>
      <c r="O221" s="161"/>
      <c r="P221" s="109"/>
      <c r="Q221" s="110"/>
      <c r="R221" s="161"/>
      <c r="S221" s="161"/>
      <c r="T221" s="161"/>
      <c r="U221" s="161"/>
      <c r="V221" s="161"/>
      <c r="W221" s="161"/>
      <c r="X221" s="161"/>
      <c r="Y221" s="161"/>
      <c r="Z221" s="161"/>
      <c r="AA221" s="161"/>
      <c r="AB221" s="161"/>
      <c r="AC221" s="161"/>
      <c r="AD221" s="161"/>
      <c r="AE221" s="161"/>
      <c r="AF221" s="161"/>
      <c r="AG221" s="161"/>
      <c r="AH221" s="161"/>
      <c r="AI221" s="161"/>
      <c r="AJ221" s="161"/>
      <c r="AK221" s="161"/>
      <c r="AL221" s="161"/>
      <c r="AM221" s="164"/>
    </row>
    <row r="222" spans="2:39" ht="30" customHeight="1">
      <c r="B222" s="589"/>
      <c r="C222" s="591"/>
      <c r="D222" s="161"/>
      <c r="E222" s="585"/>
      <c r="F222" s="586"/>
      <c r="G222" s="165"/>
      <c r="H222" s="163"/>
      <c r="I222" s="163"/>
      <c r="J222" s="161"/>
      <c r="K222" s="161"/>
      <c r="L222" s="109"/>
      <c r="M222" s="161"/>
      <c r="N222" s="161"/>
      <c r="O222" s="161"/>
      <c r="P222" s="109"/>
      <c r="Q222" s="110"/>
      <c r="R222" s="161"/>
      <c r="S222" s="161"/>
      <c r="T222" s="161"/>
      <c r="U222" s="161"/>
      <c r="V222" s="161"/>
      <c r="W222" s="161"/>
      <c r="X222" s="161"/>
      <c r="Y222" s="161"/>
      <c r="Z222" s="161"/>
      <c r="AA222" s="161"/>
      <c r="AB222" s="161"/>
      <c r="AC222" s="161"/>
      <c r="AD222" s="161"/>
      <c r="AE222" s="161"/>
      <c r="AF222" s="161"/>
      <c r="AG222" s="161"/>
      <c r="AH222" s="161"/>
      <c r="AI222" s="161"/>
      <c r="AJ222" s="161"/>
      <c r="AK222" s="161"/>
      <c r="AL222" s="161"/>
      <c r="AM222" s="164"/>
    </row>
    <row r="223" spans="2:39" ht="30" customHeight="1">
      <c r="B223" s="589"/>
      <c r="C223" s="591"/>
      <c r="D223" s="161"/>
      <c r="E223" s="585"/>
      <c r="F223" s="586"/>
      <c r="G223" s="165"/>
      <c r="H223" s="163"/>
      <c r="I223" s="163"/>
      <c r="J223" s="161"/>
      <c r="K223" s="161"/>
      <c r="L223" s="109"/>
      <c r="M223" s="161"/>
      <c r="N223" s="161"/>
      <c r="O223" s="161"/>
      <c r="P223" s="109"/>
      <c r="Q223" s="110"/>
      <c r="R223" s="161"/>
      <c r="S223" s="161"/>
      <c r="T223" s="161"/>
      <c r="U223" s="161"/>
      <c r="V223" s="161"/>
      <c r="W223" s="161"/>
      <c r="X223" s="161"/>
      <c r="Y223" s="161"/>
      <c r="Z223" s="161"/>
      <c r="AA223" s="161"/>
      <c r="AB223" s="161"/>
      <c r="AC223" s="161"/>
      <c r="AD223" s="161"/>
      <c r="AE223" s="161"/>
      <c r="AF223" s="161"/>
      <c r="AG223" s="161"/>
      <c r="AH223" s="161"/>
      <c r="AI223" s="161"/>
      <c r="AJ223" s="161"/>
      <c r="AK223" s="161"/>
      <c r="AL223" s="161"/>
      <c r="AM223" s="164"/>
    </row>
    <row r="224" spans="2:39" ht="30" customHeight="1">
      <c r="B224" s="589"/>
      <c r="C224" s="591"/>
      <c r="D224" s="161"/>
      <c r="E224" s="585"/>
      <c r="F224" s="586"/>
      <c r="G224" s="165"/>
      <c r="H224" s="163"/>
      <c r="I224" s="163"/>
      <c r="J224" s="161"/>
      <c r="K224" s="161"/>
      <c r="L224" s="109"/>
      <c r="M224" s="161"/>
      <c r="N224" s="161"/>
      <c r="O224" s="161"/>
      <c r="P224" s="109"/>
      <c r="Q224" s="110"/>
      <c r="R224" s="161"/>
      <c r="S224" s="161"/>
      <c r="T224" s="161"/>
      <c r="U224" s="161"/>
      <c r="V224" s="161"/>
      <c r="W224" s="161"/>
      <c r="X224" s="161"/>
      <c r="Y224" s="161"/>
      <c r="Z224" s="161"/>
      <c r="AA224" s="161"/>
      <c r="AB224" s="161"/>
      <c r="AC224" s="161"/>
      <c r="AD224" s="161"/>
      <c r="AE224" s="161"/>
      <c r="AF224" s="161"/>
      <c r="AG224" s="161"/>
      <c r="AH224" s="161"/>
      <c r="AI224" s="161"/>
      <c r="AJ224" s="161"/>
      <c r="AK224" s="161"/>
      <c r="AL224" s="161"/>
      <c r="AM224" s="164"/>
    </row>
    <row r="225" spans="2:39" ht="30" customHeight="1">
      <c r="B225" s="589"/>
      <c r="C225" s="591"/>
      <c r="D225" s="161"/>
      <c r="E225" s="585"/>
      <c r="F225" s="586"/>
      <c r="G225" s="165"/>
      <c r="H225" s="163"/>
      <c r="I225" s="163"/>
      <c r="J225" s="161"/>
      <c r="K225" s="161"/>
      <c r="L225" s="109"/>
      <c r="M225" s="161"/>
      <c r="N225" s="161"/>
      <c r="O225" s="161"/>
      <c r="P225" s="109"/>
      <c r="Q225" s="110"/>
      <c r="R225" s="161"/>
      <c r="S225" s="161"/>
      <c r="T225" s="161"/>
      <c r="U225" s="161"/>
      <c r="V225" s="161"/>
      <c r="W225" s="161"/>
      <c r="X225" s="161"/>
      <c r="Y225" s="161"/>
      <c r="Z225" s="161"/>
      <c r="AA225" s="161"/>
      <c r="AB225" s="161"/>
      <c r="AC225" s="161"/>
      <c r="AD225" s="161"/>
      <c r="AE225" s="161"/>
      <c r="AF225" s="161"/>
      <c r="AG225" s="161"/>
      <c r="AH225" s="161"/>
      <c r="AI225" s="161"/>
      <c r="AJ225" s="161"/>
      <c r="AK225" s="161"/>
      <c r="AL225" s="161"/>
      <c r="AM225" s="164"/>
    </row>
    <row r="226" spans="2:39" ht="30" customHeight="1">
      <c r="B226" s="589"/>
      <c r="C226" s="591"/>
      <c r="D226" s="161"/>
      <c r="E226" s="585"/>
      <c r="F226" s="586"/>
      <c r="G226" s="165"/>
      <c r="H226" s="163"/>
      <c r="I226" s="163"/>
      <c r="J226" s="161"/>
      <c r="K226" s="161"/>
      <c r="L226" s="109"/>
      <c r="M226" s="161"/>
      <c r="N226" s="161"/>
      <c r="O226" s="161"/>
      <c r="P226" s="109"/>
      <c r="Q226" s="110"/>
      <c r="R226" s="161"/>
      <c r="S226" s="161"/>
      <c r="T226" s="161"/>
      <c r="U226" s="161"/>
      <c r="V226" s="161"/>
      <c r="W226" s="161"/>
      <c r="X226" s="161"/>
      <c r="Y226" s="161"/>
      <c r="Z226" s="161"/>
      <c r="AA226" s="161"/>
      <c r="AB226" s="161"/>
      <c r="AC226" s="161"/>
      <c r="AD226" s="161"/>
      <c r="AE226" s="161"/>
      <c r="AF226" s="161"/>
      <c r="AG226" s="161"/>
      <c r="AH226" s="161"/>
      <c r="AI226" s="161"/>
      <c r="AJ226" s="161"/>
      <c r="AK226" s="161"/>
      <c r="AL226" s="161"/>
      <c r="AM226" s="164"/>
    </row>
    <row r="227" spans="2:39" ht="30" customHeight="1">
      <c r="B227" s="589"/>
      <c r="C227" s="591"/>
      <c r="D227" s="161"/>
      <c r="E227" s="585"/>
      <c r="F227" s="586"/>
      <c r="G227" s="165"/>
      <c r="H227" s="163"/>
      <c r="I227" s="163"/>
      <c r="J227" s="161"/>
      <c r="K227" s="161"/>
      <c r="L227" s="109"/>
      <c r="M227" s="161"/>
      <c r="N227" s="161"/>
      <c r="O227" s="161"/>
      <c r="P227" s="109"/>
      <c r="Q227" s="110"/>
      <c r="R227" s="161"/>
      <c r="S227" s="161"/>
      <c r="T227" s="161"/>
      <c r="U227" s="161"/>
      <c r="V227" s="161"/>
      <c r="W227" s="161"/>
      <c r="X227" s="161"/>
      <c r="Y227" s="161"/>
      <c r="Z227" s="161"/>
      <c r="AA227" s="161"/>
      <c r="AB227" s="161"/>
      <c r="AC227" s="161"/>
      <c r="AD227" s="161"/>
      <c r="AE227" s="161"/>
      <c r="AF227" s="161"/>
      <c r="AG227" s="161"/>
      <c r="AH227" s="161"/>
      <c r="AI227" s="161"/>
      <c r="AJ227" s="161"/>
      <c r="AK227" s="161"/>
      <c r="AL227" s="161"/>
      <c r="AM227" s="164"/>
    </row>
    <row r="228" spans="2:39" ht="30" customHeight="1">
      <c r="B228" s="589"/>
      <c r="C228" s="591"/>
      <c r="D228" s="161"/>
      <c r="E228" s="585"/>
      <c r="F228" s="586"/>
      <c r="G228" s="165"/>
      <c r="H228" s="163"/>
      <c r="I228" s="163"/>
      <c r="J228" s="161"/>
      <c r="K228" s="161"/>
      <c r="L228" s="109"/>
      <c r="M228" s="161"/>
      <c r="N228" s="161"/>
      <c r="O228" s="161"/>
      <c r="P228" s="109"/>
      <c r="Q228" s="110"/>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4"/>
    </row>
    <row r="229" spans="2:39" ht="30" customHeight="1" thickBot="1">
      <c r="B229" s="589"/>
      <c r="C229" s="596"/>
      <c r="D229" s="166"/>
      <c r="E229" s="585"/>
      <c r="F229" s="586"/>
      <c r="G229" s="167"/>
      <c r="H229" s="163"/>
      <c r="I229" s="163"/>
      <c r="J229" s="168"/>
      <c r="K229" s="168"/>
      <c r="L229" s="109"/>
      <c r="M229" s="168"/>
      <c r="N229" s="168"/>
      <c r="O229" s="168"/>
      <c r="P229" s="111"/>
      <c r="Q229" s="112"/>
      <c r="R229" s="168"/>
      <c r="S229" s="168"/>
      <c r="T229" s="168"/>
      <c r="U229" s="168"/>
      <c r="V229" s="168"/>
      <c r="W229" s="168"/>
      <c r="X229" s="168"/>
      <c r="Y229" s="168"/>
      <c r="Z229" s="168"/>
      <c r="AA229" s="168"/>
      <c r="AB229" s="168"/>
      <c r="AC229" s="168"/>
      <c r="AD229" s="168"/>
      <c r="AE229" s="168"/>
      <c r="AF229" s="168"/>
      <c r="AG229" s="168"/>
      <c r="AH229" s="168"/>
      <c r="AI229" s="168"/>
      <c r="AJ229" s="168"/>
      <c r="AK229" s="168"/>
      <c r="AL229" s="168"/>
      <c r="AM229" s="169"/>
    </row>
    <row r="230" spans="2:39" ht="30" customHeight="1" thickBot="1">
      <c r="B230" s="583" t="s">
        <v>403</v>
      </c>
      <c r="C230" s="583"/>
      <c r="D230" s="583"/>
      <c r="E230" s="583"/>
      <c r="F230" s="583"/>
      <c r="G230" s="215" t="str">
        <f aca="true" t="shared" si="14" ref="G230:AM230">IF(COUNT(G218:G229)&lt;1,"---",AVERAGE(G218:G229))</f>
        <v>---</v>
      </c>
      <c r="H230" s="215" t="str">
        <f t="shared" si="14"/>
        <v>---</v>
      </c>
      <c r="I230" s="219" t="str">
        <f t="shared" si="14"/>
        <v>---</v>
      </c>
      <c r="J230" s="216" t="str">
        <f t="shared" si="14"/>
        <v>---</v>
      </c>
      <c r="K230" s="216" t="str">
        <f t="shared" si="14"/>
        <v>---</v>
      </c>
      <c r="L230" s="216" t="str">
        <f t="shared" si="14"/>
        <v>---</v>
      </c>
      <c r="M230" s="216" t="str">
        <f t="shared" si="14"/>
        <v>---</v>
      </c>
      <c r="N230" s="216" t="str">
        <f t="shared" si="14"/>
        <v>---</v>
      </c>
      <c r="O230" s="216" t="str">
        <f t="shared" si="14"/>
        <v>---</v>
      </c>
      <c r="P230" s="216" t="str">
        <f t="shared" si="14"/>
        <v>---</v>
      </c>
      <c r="Q230" s="216" t="str">
        <f t="shared" si="14"/>
        <v>---</v>
      </c>
      <c r="R230" s="216" t="str">
        <f t="shared" si="14"/>
        <v>---</v>
      </c>
      <c r="S230" s="216" t="str">
        <f t="shared" si="14"/>
        <v>---</v>
      </c>
      <c r="T230" s="216" t="str">
        <f t="shared" si="14"/>
        <v>---</v>
      </c>
      <c r="U230" s="216" t="str">
        <f t="shared" si="14"/>
        <v>---</v>
      </c>
      <c r="V230" s="216" t="str">
        <f t="shared" si="14"/>
        <v>---</v>
      </c>
      <c r="W230" s="216" t="str">
        <f t="shared" si="14"/>
        <v>---</v>
      </c>
      <c r="X230" s="216" t="str">
        <f t="shared" si="14"/>
        <v>---</v>
      </c>
      <c r="Y230" s="216" t="str">
        <f t="shared" si="14"/>
        <v>---</v>
      </c>
      <c r="Z230" s="216" t="str">
        <f t="shared" si="14"/>
        <v>---</v>
      </c>
      <c r="AA230" s="216" t="str">
        <f t="shared" si="14"/>
        <v>---</v>
      </c>
      <c r="AB230" s="217" t="str">
        <f t="shared" si="14"/>
        <v>---</v>
      </c>
      <c r="AC230" s="217" t="str">
        <f t="shared" si="14"/>
        <v>---</v>
      </c>
      <c r="AD230" s="217" t="str">
        <f t="shared" si="14"/>
        <v>---</v>
      </c>
      <c r="AE230" s="217" t="str">
        <f t="shared" si="14"/>
        <v>---</v>
      </c>
      <c r="AF230" s="217" t="str">
        <f t="shared" si="14"/>
        <v>---</v>
      </c>
      <c r="AG230" s="217" t="str">
        <f t="shared" si="14"/>
        <v>---</v>
      </c>
      <c r="AH230" s="217" t="str">
        <f t="shared" si="14"/>
        <v>---</v>
      </c>
      <c r="AI230" s="217" t="str">
        <f t="shared" si="14"/>
        <v>---</v>
      </c>
      <c r="AJ230" s="217" t="str">
        <f t="shared" si="14"/>
        <v>---</v>
      </c>
      <c r="AK230" s="217" t="str">
        <f t="shared" si="14"/>
        <v>---</v>
      </c>
      <c r="AL230" s="217" t="str">
        <f t="shared" si="14"/>
        <v>---</v>
      </c>
      <c r="AM230" s="217" t="str">
        <f t="shared" si="14"/>
        <v>---</v>
      </c>
    </row>
    <row r="231" spans="2:8" ht="15">
      <c r="B231" s="584" t="s">
        <v>293</v>
      </c>
      <c r="C231" s="584"/>
      <c r="D231" s="95"/>
      <c r="E231" s="147"/>
      <c r="F231" s="147"/>
      <c r="G231" s="147"/>
      <c r="H231" s="147"/>
    </row>
    <row r="232" spans="2:8" ht="15">
      <c r="B232" s="95"/>
      <c r="C232" s="95"/>
      <c r="D232" s="95"/>
      <c r="E232" s="147"/>
      <c r="F232" s="147"/>
      <c r="G232" s="147"/>
      <c r="H232" s="147"/>
    </row>
    <row r="233" spans="2:39" s="93" customFormat="1" ht="47.25">
      <c r="B233" s="593" t="s">
        <v>150</v>
      </c>
      <c r="C233" s="594"/>
      <c r="D233" s="594"/>
      <c r="E233" s="594"/>
      <c r="F233" s="595"/>
      <c r="G233" s="246" t="s">
        <v>151</v>
      </c>
      <c r="H233" s="247" t="s">
        <v>299</v>
      </c>
      <c r="I233" s="246" t="s">
        <v>300</v>
      </c>
      <c r="J233" s="246" t="s">
        <v>301</v>
      </c>
      <c r="K233" s="246" t="s">
        <v>302</v>
      </c>
      <c r="L233" s="246" t="s">
        <v>303</v>
      </c>
      <c r="M233" s="246" t="s">
        <v>406</v>
      </c>
      <c r="N233" s="246" t="s">
        <v>407</v>
      </c>
      <c r="O233" s="246" t="s">
        <v>304</v>
      </c>
      <c r="P233" s="246" t="s">
        <v>408</v>
      </c>
      <c r="Q233" s="246" t="s">
        <v>409</v>
      </c>
      <c r="R233" s="246" t="s">
        <v>305</v>
      </c>
      <c r="S233" s="246" t="s">
        <v>410</v>
      </c>
      <c r="T233" s="246" t="s">
        <v>411</v>
      </c>
      <c r="U233" s="246" t="s">
        <v>412</v>
      </c>
      <c r="V233" s="246" t="s">
        <v>413</v>
      </c>
      <c r="W233" s="246" t="s">
        <v>414</v>
      </c>
      <c r="X233" s="246" t="s">
        <v>415</v>
      </c>
      <c r="Y233" s="246" t="s">
        <v>416</v>
      </c>
      <c r="Z233" s="246" t="s">
        <v>417</v>
      </c>
      <c r="AA233" s="246" t="s">
        <v>418</v>
      </c>
      <c r="AB233" s="246" t="s">
        <v>419</v>
      </c>
      <c r="AC233" s="246" t="s">
        <v>420</v>
      </c>
      <c r="AD233" s="246" t="s">
        <v>421</v>
      </c>
      <c r="AE233" s="246" t="s">
        <v>422</v>
      </c>
      <c r="AF233" s="246" t="s">
        <v>423</v>
      </c>
      <c r="AG233" s="246" t="s">
        <v>424</v>
      </c>
      <c r="AH233" s="246" t="s">
        <v>425</v>
      </c>
      <c r="AI233" s="246" t="s">
        <v>426</v>
      </c>
      <c r="AJ233" s="246" t="s">
        <v>315</v>
      </c>
      <c r="AK233" s="246" t="s">
        <v>316</v>
      </c>
      <c r="AL233" s="246" t="s">
        <v>317</v>
      </c>
      <c r="AM233" s="592" t="s">
        <v>307</v>
      </c>
    </row>
    <row r="234" spans="2:39" s="130" customFormat="1" ht="113.25" customHeight="1" thickBot="1">
      <c r="B234" s="136" t="s">
        <v>291</v>
      </c>
      <c r="C234" s="137" t="s">
        <v>250</v>
      </c>
      <c r="D234" s="138" t="s">
        <v>155</v>
      </c>
      <c r="E234" s="593" t="s">
        <v>251</v>
      </c>
      <c r="F234" s="595"/>
      <c r="G234" s="246"/>
      <c r="H234" s="247" t="s">
        <v>405</v>
      </c>
      <c r="I234" s="247" t="s">
        <v>405</v>
      </c>
      <c r="J234" s="247" t="s">
        <v>405</v>
      </c>
      <c r="K234" s="247" t="s">
        <v>405</v>
      </c>
      <c r="L234" s="247" t="s">
        <v>405</v>
      </c>
      <c r="M234" s="247" t="s">
        <v>405</v>
      </c>
      <c r="N234" s="247" t="s">
        <v>405</v>
      </c>
      <c r="O234" s="247" t="s">
        <v>405</v>
      </c>
      <c r="P234" s="247" t="s">
        <v>405</v>
      </c>
      <c r="Q234" s="247" t="s">
        <v>405</v>
      </c>
      <c r="R234" s="247" t="s">
        <v>405</v>
      </c>
      <c r="S234" s="247" t="s">
        <v>405</v>
      </c>
      <c r="T234" s="247" t="s">
        <v>405</v>
      </c>
      <c r="U234" s="247" t="s">
        <v>405</v>
      </c>
      <c r="V234" s="247" t="s">
        <v>405</v>
      </c>
      <c r="W234" s="247" t="s">
        <v>405</v>
      </c>
      <c r="X234" s="247" t="s">
        <v>405</v>
      </c>
      <c r="Y234" s="247" t="s">
        <v>405</v>
      </c>
      <c r="Z234" s="247" t="s">
        <v>405</v>
      </c>
      <c r="AA234" s="247" t="s">
        <v>405</v>
      </c>
      <c r="AB234" s="247" t="s">
        <v>405</v>
      </c>
      <c r="AC234" s="247" t="s">
        <v>405</v>
      </c>
      <c r="AD234" s="247" t="s">
        <v>405</v>
      </c>
      <c r="AE234" s="247" t="s">
        <v>405</v>
      </c>
      <c r="AF234" s="247" t="s">
        <v>405</v>
      </c>
      <c r="AG234" s="247" t="s">
        <v>405</v>
      </c>
      <c r="AH234" s="247" t="s">
        <v>405</v>
      </c>
      <c r="AI234" s="247" t="s">
        <v>405</v>
      </c>
      <c r="AJ234" s="247" t="s">
        <v>405</v>
      </c>
      <c r="AK234" s="247" t="s">
        <v>405</v>
      </c>
      <c r="AL234" s="247" t="s">
        <v>405</v>
      </c>
      <c r="AM234" s="592"/>
    </row>
    <row r="235" spans="2:39" ht="30" customHeight="1">
      <c r="B235" s="589">
        <f>+IF(T155&lt;&gt;"",T155,"")</f>
      </c>
      <c r="C235" s="590"/>
      <c r="D235" s="160"/>
      <c r="E235" s="585"/>
      <c r="F235" s="586"/>
      <c r="G235" s="162"/>
      <c r="H235" s="163"/>
      <c r="I235" s="163"/>
      <c r="J235" s="161"/>
      <c r="K235" s="161"/>
      <c r="L235" s="109"/>
      <c r="M235" s="161"/>
      <c r="N235" s="161"/>
      <c r="O235" s="161"/>
      <c r="P235" s="109"/>
      <c r="Q235" s="110"/>
      <c r="R235" s="161"/>
      <c r="S235" s="161"/>
      <c r="T235" s="161"/>
      <c r="U235" s="161"/>
      <c r="V235" s="161"/>
      <c r="W235" s="161"/>
      <c r="X235" s="161"/>
      <c r="Y235" s="161"/>
      <c r="Z235" s="161"/>
      <c r="AA235" s="161"/>
      <c r="AB235" s="161"/>
      <c r="AC235" s="161"/>
      <c r="AD235" s="161"/>
      <c r="AE235" s="161"/>
      <c r="AF235" s="161"/>
      <c r="AG235" s="161"/>
      <c r="AH235" s="161"/>
      <c r="AI235" s="161"/>
      <c r="AJ235" s="161"/>
      <c r="AK235" s="161"/>
      <c r="AL235" s="161"/>
      <c r="AM235" s="161"/>
    </row>
    <row r="236" spans="2:39" ht="30" customHeight="1">
      <c r="B236" s="589"/>
      <c r="C236" s="591"/>
      <c r="D236" s="160"/>
      <c r="E236" s="585"/>
      <c r="F236" s="586"/>
      <c r="G236" s="165"/>
      <c r="H236" s="163"/>
      <c r="I236" s="163"/>
      <c r="J236" s="161"/>
      <c r="K236" s="161"/>
      <c r="L236" s="109"/>
      <c r="M236" s="161"/>
      <c r="N236" s="161"/>
      <c r="O236" s="161"/>
      <c r="P236" s="109"/>
      <c r="Q236" s="110"/>
      <c r="R236" s="161"/>
      <c r="S236" s="161"/>
      <c r="T236" s="161"/>
      <c r="U236" s="161"/>
      <c r="V236" s="161"/>
      <c r="W236" s="161"/>
      <c r="X236" s="161"/>
      <c r="Y236" s="161"/>
      <c r="Z236" s="161"/>
      <c r="AA236" s="161"/>
      <c r="AB236" s="161"/>
      <c r="AC236" s="161"/>
      <c r="AD236" s="161"/>
      <c r="AE236" s="161"/>
      <c r="AF236" s="161"/>
      <c r="AG236" s="161"/>
      <c r="AH236" s="161"/>
      <c r="AI236" s="161"/>
      <c r="AJ236" s="161"/>
      <c r="AK236" s="161"/>
      <c r="AL236" s="161"/>
      <c r="AM236" s="161"/>
    </row>
    <row r="237" spans="2:39" ht="30" customHeight="1">
      <c r="B237" s="589"/>
      <c r="C237" s="591"/>
      <c r="D237" s="160"/>
      <c r="E237" s="585"/>
      <c r="F237" s="586"/>
      <c r="G237" s="165"/>
      <c r="H237" s="163"/>
      <c r="I237" s="163"/>
      <c r="J237" s="161"/>
      <c r="K237" s="161"/>
      <c r="L237" s="109"/>
      <c r="M237" s="161"/>
      <c r="N237" s="161"/>
      <c r="O237" s="161"/>
      <c r="P237" s="109"/>
      <c r="Q237" s="110"/>
      <c r="R237" s="161"/>
      <c r="S237" s="161"/>
      <c r="T237" s="161"/>
      <c r="U237" s="161"/>
      <c r="V237" s="161"/>
      <c r="W237" s="161"/>
      <c r="X237" s="161"/>
      <c r="Y237" s="161"/>
      <c r="Z237" s="161"/>
      <c r="AA237" s="161"/>
      <c r="AB237" s="161"/>
      <c r="AC237" s="161"/>
      <c r="AD237" s="161"/>
      <c r="AE237" s="161"/>
      <c r="AF237" s="161"/>
      <c r="AG237" s="161"/>
      <c r="AH237" s="161"/>
      <c r="AI237" s="161"/>
      <c r="AJ237" s="161"/>
      <c r="AK237" s="161"/>
      <c r="AL237" s="161"/>
      <c r="AM237" s="161"/>
    </row>
    <row r="238" spans="2:39" ht="30" customHeight="1">
      <c r="B238" s="589"/>
      <c r="C238" s="591"/>
      <c r="D238" s="160"/>
      <c r="E238" s="585"/>
      <c r="F238" s="586"/>
      <c r="G238" s="165"/>
      <c r="H238" s="163"/>
      <c r="I238" s="163"/>
      <c r="J238" s="161"/>
      <c r="K238" s="161"/>
      <c r="L238" s="109"/>
      <c r="M238" s="161"/>
      <c r="N238" s="161"/>
      <c r="O238" s="161"/>
      <c r="P238" s="109"/>
      <c r="Q238" s="110"/>
      <c r="R238" s="161"/>
      <c r="S238" s="161"/>
      <c r="T238" s="161"/>
      <c r="U238" s="161"/>
      <c r="V238" s="161"/>
      <c r="W238" s="161"/>
      <c r="X238" s="161"/>
      <c r="Y238" s="161"/>
      <c r="Z238" s="161"/>
      <c r="AA238" s="161"/>
      <c r="AB238" s="161"/>
      <c r="AC238" s="161"/>
      <c r="AD238" s="161"/>
      <c r="AE238" s="161"/>
      <c r="AF238" s="161"/>
      <c r="AG238" s="161"/>
      <c r="AH238" s="161"/>
      <c r="AI238" s="161"/>
      <c r="AJ238" s="161"/>
      <c r="AK238" s="161"/>
      <c r="AL238" s="161"/>
      <c r="AM238" s="161"/>
    </row>
    <row r="239" spans="2:39" ht="30" customHeight="1">
      <c r="B239" s="589"/>
      <c r="C239" s="591"/>
      <c r="D239" s="161"/>
      <c r="E239" s="585"/>
      <c r="F239" s="586"/>
      <c r="G239" s="165"/>
      <c r="H239" s="163"/>
      <c r="I239" s="163"/>
      <c r="J239" s="161"/>
      <c r="K239" s="161"/>
      <c r="L239" s="109"/>
      <c r="M239" s="161"/>
      <c r="N239" s="161"/>
      <c r="O239" s="161"/>
      <c r="P239" s="109"/>
      <c r="Q239" s="110"/>
      <c r="R239" s="161"/>
      <c r="S239" s="161"/>
      <c r="T239" s="161"/>
      <c r="U239" s="161"/>
      <c r="V239" s="161"/>
      <c r="W239" s="161"/>
      <c r="X239" s="161"/>
      <c r="Y239" s="161"/>
      <c r="Z239" s="161"/>
      <c r="AA239" s="161"/>
      <c r="AB239" s="161"/>
      <c r="AC239" s="161"/>
      <c r="AD239" s="161"/>
      <c r="AE239" s="161"/>
      <c r="AF239" s="161"/>
      <c r="AG239" s="161"/>
      <c r="AH239" s="161"/>
      <c r="AI239" s="161"/>
      <c r="AJ239" s="161"/>
      <c r="AK239" s="161"/>
      <c r="AL239" s="161"/>
      <c r="AM239" s="161"/>
    </row>
    <row r="240" spans="2:39" ht="30" customHeight="1">
      <c r="B240" s="589"/>
      <c r="C240" s="591"/>
      <c r="D240" s="161"/>
      <c r="E240" s="585"/>
      <c r="F240" s="586"/>
      <c r="G240" s="165"/>
      <c r="H240" s="163"/>
      <c r="I240" s="163"/>
      <c r="J240" s="161"/>
      <c r="K240" s="161"/>
      <c r="L240" s="109"/>
      <c r="M240" s="161"/>
      <c r="N240" s="161"/>
      <c r="O240" s="161"/>
      <c r="P240" s="109"/>
      <c r="Q240" s="110"/>
      <c r="R240" s="161"/>
      <c r="S240" s="161"/>
      <c r="T240" s="161"/>
      <c r="U240" s="161"/>
      <c r="V240" s="161"/>
      <c r="W240" s="161"/>
      <c r="X240" s="161"/>
      <c r="Y240" s="161"/>
      <c r="Z240" s="161"/>
      <c r="AA240" s="161"/>
      <c r="AB240" s="161"/>
      <c r="AC240" s="161"/>
      <c r="AD240" s="161"/>
      <c r="AE240" s="161"/>
      <c r="AF240" s="161"/>
      <c r="AG240" s="161"/>
      <c r="AH240" s="161"/>
      <c r="AI240" s="161"/>
      <c r="AJ240" s="161"/>
      <c r="AK240" s="161"/>
      <c r="AL240" s="161"/>
      <c r="AM240" s="161"/>
    </row>
    <row r="241" spans="2:39" ht="30" customHeight="1">
      <c r="B241" s="589"/>
      <c r="C241" s="591"/>
      <c r="D241" s="161"/>
      <c r="E241" s="585"/>
      <c r="F241" s="586"/>
      <c r="G241" s="165"/>
      <c r="H241" s="163"/>
      <c r="I241" s="163"/>
      <c r="J241" s="161"/>
      <c r="K241" s="161"/>
      <c r="L241" s="109"/>
      <c r="M241" s="161"/>
      <c r="N241" s="161"/>
      <c r="O241" s="161"/>
      <c r="P241" s="109"/>
      <c r="Q241" s="110"/>
      <c r="R241" s="161"/>
      <c r="S241" s="161"/>
      <c r="T241" s="161"/>
      <c r="U241" s="161"/>
      <c r="V241" s="161"/>
      <c r="W241" s="161"/>
      <c r="X241" s="161"/>
      <c r="Y241" s="161"/>
      <c r="Z241" s="161"/>
      <c r="AA241" s="161"/>
      <c r="AB241" s="161"/>
      <c r="AC241" s="161"/>
      <c r="AD241" s="161"/>
      <c r="AE241" s="161"/>
      <c r="AF241" s="161"/>
      <c r="AG241" s="161"/>
      <c r="AH241" s="161"/>
      <c r="AI241" s="161"/>
      <c r="AJ241" s="161"/>
      <c r="AK241" s="161"/>
      <c r="AL241" s="161"/>
      <c r="AM241" s="161"/>
    </row>
    <row r="242" spans="2:39" ht="30" customHeight="1">
      <c r="B242" s="589"/>
      <c r="C242" s="591"/>
      <c r="D242" s="161"/>
      <c r="E242" s="585"/>
      <c r="F242" s="586"/>
      <c r="G242" s="165"/>
      <c r="H242" s="163"/>
      <c r="I242" s="163"/>
      <c r="J242" s="161"/>
      <c r="K242" s="161"/>
      <c r="L242" s="109"/>
      <c r="M242" s="161"/>
      <c r="N242" s="161"/>
      <c r="O242" s="161"/>
      <c r="P242" s="109"/>
      <c r="Q242" s="110"/>
      <c r="R242" s="161"/>
      <c r="S242" s="161"/>
      <c r="T242" s="161"/>
      <c r="U242" s="161"/>
      <c r="V242" s="161"/>
      <c r="W242" s="161"/>
      <c r="X242" s="161"/>
      <c r="Y242" s="161"/>
      <c r="Z242" s="161"/>
      <c r="AA242" s="161"/>
      <c r="AB242" s="161"/>
      <c r="AC242" s="161"/>
      <c r="AD242" s="161"/>
      <c r="AE242" s="161"/>
      <c r="AF242" s="161"/>
      <c r="AG242" s="161"/>
      <c r="AH242" s="161"/>
      <c r="AI242" s="161"/>
      <c r="AJ242" s="161"/>
      <c r="AK242" s="161"/>
      <c r="AL242" s="161"/>
      <c r="AM242" s="161"/>
    </row>
    <row r="243" spans="2:39" ht="30" customHeight="1">
      <c r="B243" s="589"/>
      <c r="C243" s="591"/>
      <c r="D243" s="161"/>
      <c r="E243" s="585"/>
      <c r="F243" s="586"/>
      <c r="G243" s="165"/>
      <c r="H243" s="163"/>
      <c r="I243" s="163"/>
      <c r="J243" s="161"/>
      <c r="K243" s="161"/>
      <c r="L243" s="109"/>
      <c r="M243" s="161"/>
      <c r="N243" s="161"/>
      <c r="O243" s="161"/>
      <c r="P243" s="109"/>
      <c r="Q243" s="110"/>
      <c r="R243" s="161"/>
      <c r="S243" s="161"/>
      <c r="T243" s="161"/>
      <c r="U243" s="161"/>
      <c r="V243" s="161"/>
      <c r="W243" s="161"/>
      <c r="X243" s="161"/>
      <c r="Y243" s="161"/>
      <c r="Z243" s="161"/>
      <c r="AA243" s="161"/>
      <c r="AB243" s="161"/>
      <c r="AC243" s="161"/>
      <c r="AD243" s="161"/>
      <c r="AE243" s="161"/>
      <c r="AF243" s="161"/>
      <c r="AG243" s="161"/>
      <c r="AH243" s="161"/>
      <c r="AI243" s="161"/>
      <c r="AJ243" s="161"/>
      <c r="AK243" s="161"/>
      <c r="AL243" s="161"/>
      <c r="AM243" s="161"/>
    </row>
    <row r="244" spans="2:39" ht="30" customHeight="1">
      <c r="B244" s="589"/>
      <c r="C244" s="591"/>
      <c r="D244" s="161"/>
      <c r="E244" s="585"/>
      <c r="F244" s="586"/>
      <c r="G244" s="165"/>
      <c r="H244" s="163"/>
      <c r="I244" s="163"/>
      <c r="J244" s="161"/>
      <c r="K244" s="161"/>
      <c r="L244" s="109"/>
      <c r="M244" s="161"/>
      <c r="N244" s="161"/>
      <c r="O244" s="161"/>
      <c r="P244" s="109"/>
      <c r="Q244" s="110"/>
      <c r="R244" s="161"/>
      <c r="S244" s="161"/>
      <c r="T244" s="161"/>
      <c r="U244" s="161"/>
      <c r="V244" s="161"/>
      <c r="W244" s="161"/>
      <c r="X244" s="161"/>
      <c r="Y244" s="161"/>
      <c r="Z244" s="161"/>
      <c r="AA244" s="161"/>
      <c r="AB244" s="161"/>
      <c r="AC244" s="161"/>
      <c r="AD244" s="161"/>
      <c r="AE244" s="161"/>
      <c r="AF244" s="161"/>
      <c r="AG244" s="161"/>
      <c r="AH244" s="161"/>
      <c r="AI244" s="161"/>
      <c r="AJ244" s="161"/>
      <c r="AK244" s="161"/>
      <c r="AL244" s="161"/>
      <c r="AM244" s="161"/>
    </row>
    <row r="245" spans="2:39" ht="30" customHeight="1">
      <c r="B245" s="589"/>
      <c r="C245" s="591"/>
      <c r="D245" s="161"/>
      <c r="E245" s="585"/>
      <c r="F245" s="586"/>
      <c r="G245" s="165"/>
      <c r="H245" s="163"/>
      <c r="I245" s="163"/>
      <c r="J245" s="161"/>
      <c r="K245" s="161"/>
      <c r="L245" s="109"/>
      <c r="M245" s="161"/>
      <c r="N245" s="161"/>
      <c r="O245" s="161"/>
      <c r="P245" s="109"/>
      <c r="Q245" s="110"/>
      <c r="R245" s="161"/>
      <c r="S245" s="161"/>
      <c r="T245" s="161"/>
      <c r="U245" s="161"/>
      <c r="V245" s="161"/>
      <c r="W245" s="161"/>
      <c r="X245" s="161"/>
      <c r="Y245" s="161"/>
      <c r="Z245" s="161"/>
      <c r="AA245" s="161"/>
      <c r="AB245" s="161"/>
      <c r="AC245" s="161"/>
      <c r="AD245" s="161"/>
      <c r="AE245" s="161"/>
      <c r="AF245" s="161"/>
      <c r="AG245" s="161"/>
      <c r="AH245" s="161"/>
      <c r="AI245" s="161"/>
      <c r="AJ245" s="161"/>
      <c r="AK245" s="161"/>
      <c r="AL245" s="161"/>
      <c r="AM245" s="161"/>
    </row>
    <row r="246" spans="2:39" ht="30" customHeight="1">
      <c r="B246" s="589"/>
      <c r="C246" s="591"/>
      <c r="D246" s="166"/>
      <c r="E246" s="587"/>
      <c r="F246" s="588"/>
      <c r="G246" s="170"/>
      <c r="H246" s="171"/>
      <c r="I246" s="171"/>
      <c r="J246" s="166"/>
      <c r="K246" s="166"/>
      <c r="L246" s="113"/>
      <c r="M246" s="166"/>
      <c r="N246" s="166"/>
      <c r="O246" s="166"/>
      <c r="P246" s="113"/>
      <c r="Q246" s="114"/>
      <c r="R246" s="166"/>
      <c r="S246" s="166"/>
      <c r="T246" s="166"/>
      <c r="U246" s="166"/>
      <c r="V246" s="166"/>
      <c r="W246" s="166"/>
      <c r="X246" s="166"/>
      <c r="Y246" s="166"/>
      <c r="Z246" s="166"/>
      <c r="AA246" s="166"/>
      <c r="AB246" s="166"/>
      <c r="AC246" s="166"/>
      <c r="AD246" s="166"/>
      <c r="AE246" s="166"/>
      <c r="AF246" s="166"/>
      <c r="AG246" s="166"/>
      <c r="AH246" s="166"/>
      <c r="AI246" s="166"/>
      <c r="AJ246" s="161"/>
      <c r="AK246" s="161"/>
      <c r="AL246" s="161"/>
      <c r="AM246" s="161"/>
    </row>
    <row r="247" spans="2:39" ht="30" customHeight="1">
      <c r="B247" s="583" t="s">
        <v>404</v>
      </c>
      <c r="C247" s="583"/>
      <c r="D247" s="583"/>
      <c r="E247" s="583"/>
      <c r="F247" s="583"/>
      <c r="G247" s="204" t="str">
        <f aca="true" t="shared" si="15" ref="G247:AM247">IF(COUNT(G235:G246)&lt;1,"---",AVERAGE(G235:G246))</f>
        <v>---</v>
      </c>
      <c r="H247" s="204" t="str">
        <f t="shared" si="15"/>
        <v>---</v>
      </c>
      <c r="I247" s="204" t="str">
        <f t="shared" si="15"/>
        <v>---</v>
      </c>
      <c r="J247" s="204" t="str">
        <f t="shared" si="15"/>
        <v>---</v>
      </c>
      <c r="K247" s="204" t="str">
        <f t="shared" si="15"/>
        <v>---</v>
      </c>
      <c r="L247" s="204" t="str">
        <f t="shared" si="15"/>
        <v>---</v>
      </c>
      <c r="M247" s="204" t="str">
        <f t="shared" si="15"/>
        <v>---</v>
      </c>
      <c r="N247" s="204" t="str">
        <f t="shared" si="15"/>
        <v>---</v>
      </c>
      <c r="O247" s="204" t="str">
        <f t="shared" si="15"/>
        <v>---</v>
      </c>
      <c r="P247" s="204" t="str">
        <f t="shared" si="15"/>
        <v>---</v>
      </c>
      <c r="Q247" s="204" t="str">
        <f t="shared" si="15"/>
        <v>---</v>
      </c>
      <c r="R247" s="204" t="str">
        <f t="shared" si="15"/>
        <v>---</v>
      </c>
      <c r="S247" s="204" t="str">
        <f t="shared" si="15"/>
        <v>---</v>
      </c>
      <c r="T247" s="204" t="str">
        <f t="shared" si="15"/>
        <v>---</v>
      </c>
      <c r="U247" s="204" t="str">
        <f t="shared" si="15"/>
        <v>---</v>
      </c>
      <c r="V247" s="204" t="str">
        <f t="shared" si="15"/>
        <v>---</v>
      </c>
      <c r="W247" s="204" t="str">
        <f t="shared" si="15"/>
        <v>---</v>
      </c>
      <c r="X247" s="204" t="str">
        <f t="shared" si="15"/>
        <v>---</v>
      </c>
      <c r="Y247" s="204" t="str">
        <f t="shared" si="15"/>
        <v>---</v>
      </c>
      <c r="Z247" s="204" t="str">
        <f t="shared" si="15"/>
        <v>---</v>
      </c>
      <c r="AA247" s="204" t="str">
        <f t="shared" si="15"/>
        <v>---</v>
      </c>
      <c r="AB247" s="204" t="str">
        <f t="shared" si="15"/>
        <v>---</v>
      </c>
      <c r="AC247" s="204" t="str">
        <f t="shared" si="15"/>
        <v>---</v>
      </c>
      <c r="AD247" s="204" t="str">
        <f t="shared" si="15"/>
        <v>---</v>
      </c>
      <c r="AE247" s="204" t="str">
        <f t="shared" si="15"/>
        <v>---</v>
      </c>
      <c r="AF247" s="204" t="str">
        <f t="shared" si="15"/>
        <v>---</v>
      </c>
      <c r="AG247" s="204" t="str">
        <f t="shared" si="15"/>
        <v>---</v>
      </c>
      <c r="AH247" s="204" t="str">
        <f t="shared" si="15"/>
        <v>---</v>
      </c>
      <c r="AI247" s="204" t="str">
        <f t="shared" si="15"/>
        <v>---</v>
      </c>
      <c r="AJ247" s="332" t="str">
        <f t="shared" si="15"/>
        <v>---</v>
      </c>
      <c r="AK247" s="332" t="str">
        <f t="shared" si="15"/>
        <v>---</v>
      </c>
      <c r="AL247" s="332" t="str">
        <f t="shared" si="15"/>
        <v>---</v>
      </c>
      <c r="AM247" s="332" t="str">
        <f t="shared" si="15"/>
        <v>---</v>
      </c>
    </row>
    <row r="248" spans="2:38" s="93" customFormat="1" ht="20.25">
      <c r="B248" s="584" t="s">
        <v>293</v>
      </c>
      <c r="C248" s="584"/>
      <c r="D248" s="148"/>
      <c r="E248" s="148"/>
      <c r="F248" s="148"/>
      <c r="G248" s="142"/>
      <c r="H248" s="142"/>
      <c r="I248" s="142"/>
      <c r="J248" s="142"/>
      <c r="K248" s="142"/>
      <c r="L248" s="142"/>
      <c r="M248" s="142"/>
      <c r="N248" s="142"/>
      <c r="O248" s="142"/>
      <c r="P248" s="142"/>
      <c r="Q248" s="142"/>
      <c r="R248" s="142"/>
      <c r="S248" s="142"/>
      <c r="T248" s="142"/>
      <c r="U248" s="142"/>
      <c r="V248" s="142"/>
      <c r="W248" s="142"/>
      <c r="X248" s="142"/>
      <c r="Y248" s="142"/>
      <c r="Z248" s="142"/>
      <c r="AA248" s="142"/>
      <c r="AB248" s="142"/>
      <c r="AC248" s="142"/>
      <c r="AD248" s="142"/>
      <c r="AE248" s="142"/>
      <c r="AF248" s="142"/>
      <c r="AG248" s="142"/>
      <c r="AH248" s="142"/>
      <c r="AI248" s="142"/>
      <c r="AJ248" s="142"/>
      <c r="AK248" s="142"/>
      <c r="AL248" s="142"/>
    </row>
    <row r="249" spans="2:38" s="93" customFormat="1" ht="20.25">
      <c r="B249" s="148"/>
      <c r="C249" s="148"/>
      <c r="D249" s="148"/>
      <c r="E249" s="148"/>
      <c r="F249" s="148"/>
      <c r="O249" s="142"/>
      <c r="P249" s="142"/>
      <c r="Q249" s="142"/>
      <c r="R249" s="142"/>
      <c r="S249" s="142"/>
      <c r="T249" s="142"/>
      <c r="U249" s="142"/>
      <c r="V249" s="142"/>
      <c r="W249" s="142"/>
      <c r="X249" s="142"/>
      <c r="Y249" s="142"/>
      <c r="Z249" s="142"/>
      <c r="AA249" s="142"/>
      <c r="AB249" s="142"/>
      <c r="AC249" s="142"/>
      <c r="AD249" s="142"/>
      <c r="AE249" s="142"/>
      <c r="AF249" s="142"/>
      <c r="AG249" s="142"/>
      <c r="AH249" s="142"/>
      <c r="AI249" s="142"/>
      <c r="AJ249" s="142"/>
      <c r="AK249" s="142"/>
      <c r="AL249" s="142"/>
    </row>
    <row r="250" spans="2:4" ht="12.75">
      <c r="B250" s="104"/>
      <c r="C250" s="104"/>
      <c r="D250" s="104"/>
    </row>
    <row r="251" spans="2:4" ht="12.75">
      <c r="B251" s="104"/>
      <c r="C251" s="104"/>
      <c r="D251" s="104"/>
    </row>
    <row r="252" spans="2:4" ht="12.75">
      <c r="B252" s="104"/>
      <c r="C252" s="104"/>
      <c r="D252" s="104"/>
    </row>
    <row r="253" spans="2:4" ht="12.75">
      <c r="B253" s="104"/>
      <c r="C253" s="104"/>
      <c r="D253" s="104"/>
    </row>
    <row r="254" spans="2:4" ht="12.75">
      <c r="B254" s="104"/>
      <c r="C254" s="104"/>
      <c r="D254" s="104"/>
    </row>
    <row r="255" spans="2:4" ht="12.75">
      <c r="B255" s="104"/>
      <c r="C255" s="104"/>
      <c r="D255" s="104"/>
    </row>
    <row r="256" spans="2:4" ht="12.75">
      <c r="B256" s="104"/>
      <c r="C256" s="104"/>
      <c r="D256" s="104"/>
    </row>
    <row r="257" spans="2:4" ht="12.75">
      <c r="B257" s="104"/>
      <c r="C257" s="104"/>
      <c r="D257" s="104"/>
    </row>
    <row r="258" spans="2:4" ht="12.75">
      <c r="B258" s="104"/>
      <c r="C258" s="104"/>
      <c r="D258" s="104"/>
    </row>
    <row r="259" spans="2:4" ht="12.75">
      <c r="B259" s="104"/>
      <c r="C259" s="104"/>
      <c r="D259" s="104"/>
    </row>
    <row r="260" spans="2:4" ht="12.75">
      <c r="B260" s="104"/>
      <c r="C260" s="104"/>
      <c r="D260" s="104"/>
    </row>
    <row r="261" spans="2:4" ht="12.75">
      <c r="B261" s="104"/>
      <c r="C261" s="104"/>
      <c r="D261" s="104"/>
    </row>
    <row r="262" spans="2:4" ht="12.75">
      <c r="B262" s="104"/>
      <c r="C262" s="104"/>
      <c r="D262" s="104"/>
    </row>
    <row r="263" spans="2:4" ht="12.75">
      <c r="B263" s="104"/>
      <c r="C263" s="104"/>
      <c r="D263" s="104"/>
    </row>
    <row r="264" spans="2:4" ht="12.75">
      <c r="B264" s="104"/>
      <c r="C264" s="104"/>
      <c r="D264" s="104"/>
    </row>
    <row r="265" spans="2:4" ht="12.75">
      <c r="B265" s="104"/>
      <c r="C265" s="104"/>
      <c r="D265" s="104"/>
    </row>
    <row r="266" spans="2:4" ht="12.75">
      <c r="B266" s="104"/>
      <c r="C266" s="104"/>
      <c r="D266" s="104"/>
    </row>
    <row r="267" spans="2:4" ht="12.75">
      <c r="B267" s="104"/>
      <c r="C267" s="104"/>
      <c r="D267" s="104"/>
    </row>
    <row r="268" spans="2:4" ht="12.75">
      <c r="B268" s="104"/>
      <c r="C268" s="104"/>
      <c r="D268" s="104"/>
    </row>
    <row r="269" spans="2:4" ht="12.75">
      <c r="B269" s="104"/>
      <c r="C269" s="104"/>
      <c r="D269" s="104"/>
    </row>
    <row r="270" spans="2:4" ht="12.75">
      <c r="B270" s="104"/>
      <c r="C270" s="104"/>
      <c r="D270" s="104"/>
    </row>
    <row r="271" spans="2:4" ht="12.75">
      <c r="B271" s="104"/>
      <c r="C271" s="104"/>
      <c r="D271" s="104"/>
    </row>
    <row r="272" spans="2:4" ht="12.75">
      <c r="B272" s="104"/>
      <c r="C272" s="104"/>
      <c r="D272" s="104"/>
    </row>
    <row r="273" spans="2:4" ht="12.75">
      <c r="B273" s="104"/>
      <c r="C273" s="104"/>
      <c r="D273" s="104"/>
    </row>
    <row r="274" spans="2:4" ht="12.75">
      <c r="B274" s="104"/>
      <c r="C274" s="104"/>
      <c r="D274" s="104"/>
    </row>
    <row r="275" spans="2:4" ht="12.75">
      <c r="B275" s="104"/>
      <c r="C275" s="104"/>
      <c r="D275" s="104"/>
    </row>
    <row r="276" spans="2:4" ht="12.75">
      <c r="B276" s="104"/>
      <c r="C276" s="104"/>
      <c r="D276" s="104"/>
    </row>
    <row r="277" spans="2:4" ht="12.75">
      <c r="B277" s="104"/>
      <c r="C277" s="104"/>
      <c r="D277" s="104"/>
    </row>
    <row r="278" spans="2:4" ht="12.75">
      <c r="B278" s="104"/>
      <c r="C278" s="104"/>
      <c r="D278" s="104"/>
    </row>
    <row r="279" spans="2:4" ht="12.75">
      <c r="B279" s="104"/>
      <c r="C279" s="104"/>
      <c r="D279" s="104"/>
    </row>
    <row r="280" spans="2:4" ht="12.75">
      <c r="B280" s="104"/>
      <c r="C280" s="104"/>
      <c r="D280" s="104"/>
    </row>
    <row r="281" spans="2:4" ht="12.75">
      <c r="B281" s="104"/>
      <c r="C281" s="104"/>
      <c r="D281" s="104"/>
    </row>
    <row r="282" spans="2:4" ht="12.75">
      <c r="B282" s="104"/>
      <c r="C282" s="104"/>
      <c r="D282" s="104"/>
    </row>
    <row r="283" spans="2:4" ht="12.75">
      <c r="B283" s="104"/>
      <c r="C283" s="104"/>
      <c r="D283" s="104"/>
    </row>
    <row r="284" spans="2:4" ht="12.75">
      <c r="B284" s="104"/>
      <c r="C284" s="104"/>
      <c r="D284" s="104"/>
    </row>
    <row r="285" spans="2:4" ht="12.75">
      <c r="B285" s="104"/>
      <c r="C285" s="104"/>
      <c r="D285" s="104"/>
    </row>
    <row r="286" spans="2:4" ht="12.75">
      <c r="B286" s="104"/>
      <c r="C286" s="104"/>
      <c r="D286" s="104"/>
    </row>
    <row r="287" spans="2:4" ht="12.75">
      <c r="B287" s="104"/>
      <c r="C287" s="104"/>
      <c r="D287" s="104"/>
    </row>
    <row r="288" spans="2:4" ht="12.75">
      <c r="B288" s="104"/>
      <c r="C288" s="104"/>
      <c r="D288" s="104"/>
    </row>
    <row r="289" spans="2:4" ht="12.75">
      <c r="B289" s="104"/>
      <c r="C289" s="104"/>
      <c r="D289" s="104"/>
    </row>
    <row r="290" spans="2:4" ht="12.75">
      <c r="B290" s="104"/>
      <c r="C290" s="104"/>
      <c r="D290" s="104"/>
    </row>
    <row r="291" spans="2:4" ht="12.75">
      <c r="B291" s="104"/>
      <c r="C291" s="104"/>
      <c r="D291" s="104"/>
    </row>
    <row r="292" spans="2:4" ht="12.75">
      <c r="B292" s="104"/>
      <c r="C292" s="104"/>
      <c r="D292" s="104"/>
    </row>
    <row r="293" spans="2:4" ht="12.75">
      <c r="B293" s="104"/>
      <c r="C293" s="104"/>
      <c r="D293" s="104"/>
    </row>
    <row r="294" spans="2:4" ht="12.75">
      <c r="B294" s="104"/>
      <c r="C294" s="104"/>
      <c r="D294" s="104"/>
    </row>
    <row r="295" spans="2:4" ht="12.75">
      <c r="B295" s="104"/>
      <c r="C295" s="104"/>
      <c r="D295" s="104"/>
    </row>
    <row r="296" spans="2:4" ht="12.75">
      <c r="B296" s="104"/>
      <c r="C296" s="104"/>
      <c r="D296" s="104"/>
    </row>
    <row r="297" spans="2:4" ht="12.75">
      <c r="B297" s="104"/>
      <c r="C297" s="104"/>
      <c r="D297" s="104"/>
    </row>
    <row r="298" spans="2:4" ht="12.75">
      <c r="B298" s="104"/>
      <c r="C298" s="104"/>
      <c r="D298" s="104"/>
    </row>
    <row r="299" spans="2:4" ht="12.75">
      <c r="B299" s="104"/>
      <c r="C299" s="104"/>
      <c r="D299" s="104"/>
    </row>
    <row r="300" spans="2:4" ht="12.75">
      <c r="B300" s="104"/>
      <c r="C300" s="104"/>
      <c r="D300" s="104"/>
    </row>
    <row r="301" spans="2:4" ht="12.75">
      <c r="B301" s="104"/>
      <c r="C301" s="104"/>
      <c r="D301" s="104"/>
    </row>
    <row r="302" spans="2:4" ht="12.75">
      <c r="B302" s="104"/>
      <c r="C302" s="104"/>
      <c r="D302" s="104"/>
    </row>
    <row r="303" spans="2:4" ht="12.75">
      <c r="B303" s="104"/>
      <c r="C303" s="104"/>
      <c r="D303" s="104"/>
    </row>
    <row r="304" spans="2:4" ht="12.75">
      <c r="B304" s="104"/>
      <c r="C304" s="104"/>
      <c r="D304" s="104"/>
    </row>
    <row r="305" spans="2:4" ht="12.75">
      <c r="B305" s="104"/>
      <c r="C305" s="104"/>
      <c r="D305" s="104"/>
    </row>
    <row r="306" spans="2:4" ht="12.75">
      <c r="B306" s="104"/>
      <c r="C306" s="104"/>
      <c r="D306" s="104"/>
    </row>
    <row r="307" spans="2:4" ht="12.75">
      <c r="B307" s="104"/>
      <c r="C307" s="104"/>
      <c r="D307" s="104"/>
    </row>
    <row r="308" spans="2:4" ht="12.75">
      <c r="B308" s="104"/>
      <c r="C308" s="104"/>
      <c r="D308" s="104"/>
    </row>
    <row r="309" spans="2:4" ht="12.75">
      <c r="B309" s="104"/>
      <c r="C309" s="104"/>
      <c r="D309" s="104"/>
    </row>
    <row r="310" spans="2:4" ht="12.75">
      <c r="B310" s="104"/>
      <c r="C310" s="104"/>
      <c r="D310" s="104"/>
    </row>
    <row r="311" spans="2:4" ht="12.75">
      <c r="B311" s="104"/>
      <c r="C311" s="104"/>
      <c r="D311" s="104"/>
    </row>
    <row r="312" spans="2:4" ht="12.75">
      <c r="B312" s="104"/>
      <c r="C312" s="104"/>
      <c r="D312" s="104"/>
    </row>
    <row r="313" spans="2:4" ht="12.75">
      <c r="B313" s="104"/>
      <c r="C313" s="104"/>
      <c r="D313" s="104"/>
    </row>
    <row r="314" spans="2:4" ht="12.75">
      <c r="B314" s="104"/>
      <c r="C314" s="104"/>
      <c r="D314" s="104"/>
    </row>
    <row r="315" spans="2:4" ht="12.75">
      <c r="B315" s="104"/>
      <c r="C315" s="104"/>
      <c r="D315" s="104"/>
    </row>
    <row r="316" spans="2:4" ht="12.75">
      <c r="B316" s="104"/>
      <c r="C316" s="104"/>
      <c r="D316" s="104"/>
    </row>
    <row r="317" spans="2:4" ht="12.75">
      <c r="B317" s="104"/>
      <c r="C317" s="104"/>
      <c r="D317" s="104"/>
    </row>
    <row r="318" spans="2:4" ht="12.75">
      <c r="B318" s="104"/>
      <c r="C318" s="104"/>
      <c r="D318" s="104"/>
    </row>
    <row r="319" spans="2:4" ht="12.75">
      <c r="B319" s="104"/>
      <c r="C319" s="104"/>
      <c r="D319" s="104"/>
    </row>
    <row r="320" spans="2:4" ht="12.75">
      <c r="B320" s="104"/>
      <c r="C320" s="104"/>
      <c r="D320" s="104"/>
    </row>
    <row r="321" spans="2:4" ht="12.75">
      <c r="B321" s="104"/>
      <c r="C321" s="104"/>
      <c r="D321" s="104"/>
    </row>
    <row r="322" spans="2:4" ht="12.75">
      <c r="B322" s="104"/>
      <c r="C322" s="104"/>
      <c r="D322" s="104"/>
    </row>
    <row r="323" spans="2:4" ht="12.75">
      <c r="B323" s="104"/>
      <c r="C323" s="104"/>
      <c r="D323" s="104"/>
    </row>
    <row r="324" spans="2:4" ht="12.75">
      <c r="B324" s="104"/>
      <c r="C324" s="104"/>
      <c r="D324" s="104"/>
    </row>
    <row r="325" spans="2:4" ht="12.75">
      <c r="B325" s="104"/>
      <c r="C325" s="104"/>
      <c r="D325" s="104"/>
    </row>
    <row r="326" spans="2:4" ht="12.75">
      <c r="B326" s="104"/>
      <c r="C326" s="104"/>
      <c r="D326" s="104"/>
    </row>
    <row r="327" spans="2:4" ht="12.75">
      <c r="B327" s="104"/>
      <c r="C327" s="104"/>
      <c r="D327" s="104"/>
    </row>
    <row r="328" spans="2:4" ht="12.75">
      <c r="B328" s="104"/>
      <c r="C328" s="104"/>
      <c r="D328" s="104"/>
    </row>
    <row r="329" spans="2:4" ht="12.75">
      <c r="B329" s="104"/>
      <c r="C329" s="104"/>
      <c r="D329" s="104"/>
    </row>
    <row r="330" spans="2:4" ht="12.75">
      <c r="B330" s="104"/>
      <c r="C330" s="104"/>
      <c r="D330" s="104"/>
    </row>
    <row r="331" spans="2:4" ht="12.75">
      <c r="B331" s="104"/>
      <c r="C331" s="104"/>
      <c r="D331" s="104"/>
    </row>
    <row r="332" spans="2:4" ht="12.75">
      <c r="B332" s="104"/>
      <c r="C332" s="104"/>
      <c r="D332" s="104"/>
    </row>
    <row r="333" spans="2:4" ht="12.75">
      <c r="B333" s="104"/>
      <c r="C333" s="104"/>
      <c r="D333" s="104"/>
    </row>
    <row r="334" spans="2:4" ht="12.75">
      <c r="B334" s="104"/>
      <c r="C334" s="104"/>
      <c r="D334" s="104"/>
    </row>
    <row r="335" spans="2:4" ht="12.75">
      <c r="B335" s="104"/>
      <c r="C335" s="104"/>
      <c r="D335" s="104"/>
    </row>
    <row r="336" spans="2:4" ht="12.75">
      <c r="B336" s="104"/>
      <c r="C336" s="104"/>
      <c r="D336" s="104"/>
    </row>
    <row r="337" spans="2:4" ht="12.75">
      <c r="B337" s="104"/>
      <c r="C337" s="104"/>
      <c r="D337" s="104"/>
    </row>
    <row r="338" spans="2:4" ht="12.75">
      <c r="B338" s="104"/>
      <c r="C338" s="104"/>
      <c r="D338" s="104"/>
    </row>
    <row r="339" spans="2:4" ht="12.75">
      <c r="B339" s="104"/>
      <c r="C339" s="104"/>
      <c r="D339" s="104"/>
    </row>
    <row r="340" spans="2:4" ht="12.75">
      <c r="B340" s="104"/>
      <c r="C340" s="104"/>
      <c r="D340" s="104"/>
    </row>
    <row r="341" spans="2:4" ht="12.75">
      <c r="B341" s="104"/>
      <c r="C341" s="104"/>
      <c r="D341" s="104"/>
    </row>
    <row r="342" spans="2:4" ht="12.75">
      <c r="B342" s="104"/>
      <c r="C342" s="104"/>
      <c r="D342" s="104"/>
    </row>
    <row r="343" spans="2:4" ht="12.75">
      <c r="B343" s="104"/>
      <c r="C343" s="104"/>
      <c r="D343" s="104"/>
    </row>
    <row r="344" spans="2:4" ht="12.75">
      <c r="B344" s="104"/>
      <c r="C344" s="104"/>
      <c r="D344" s="104"/>
    </row>
    <row r="345" spans="2:4" ht="12.75">
      <c r="B345" s="104"/>
      <c r="C345" s="104"/>
      <c r="D345" s="104"/>
    </row>
    <row r="346" spans="2:4" ht="12.75">
      <c r="B346" s="104"/>
      <c r="C346" s="104"/>
      <c r="D346" s="104"/>
    </row>
    <row r="347" spans="2:4" ht="12.75">
      <c r="B347" s="104"/>
      <c r="C347" s="104"/>
      <c r="D347" s="104"/>
    </row>
    <row r="348" spans="2:4" ht="12.75">
      <c r="B348" s="104"/>
      <c r="C348" s="104"/>
      <c r="D348" s="104"/>
    </row>
    <row r="349" spans="2:4" ht="12.75">
      <c r="B349" s="104"/>
      <c r="C349" s="104"/>
      <c r="D349" s="104"/>
    </row>
    <row r="350" spans="2:4" ht="12.75">
      <c r="B350" s="104"/>
      <c r="C350" s="104"/>
      <c r="D350" s="104"/>
    </row>
    <row r="351" spans="2:4" ht="12.75">
      <c r="B351" s="104"/>
      <c r="C351" s="104"/>
      <c r="D351" s="104"/>
    </row>
    <row r="352" spans="2:4" ht="12.75">
      <c r="B352" s="104"/>
      <c r="C352" s="104"/>
      <c r="D352" s="104"/>
    </row>
    <row r="353" spans="2:4" ht="12.75">
      <c r="B353" s="104"/>
      <c r="C353" s="104"/>
      <c r="D353" s="104"/>
    </row>
    <row r="354" spans="2:4" ht="12.75">
      <c r="B354" s="104"/>
      <c r="C354" s="104"/>
      <c r="D354" s="104"/>
    </row>
    <row r="355" spans="2:4" ht="12.75">
      <c r="B355" s="104"/>
      <c r="C355" s="104"/>
      <c r="D355" s="104"/>
    </row>
    <row r="356" spans="2:4" ht="12.75">
      <c r="B356" s="104"/>
      <c r="C356" s="104"/>
      <c r="D356" s="104"/>
    </row>
    <row r="357" spans="2:4" ht="12.75">
      <c r="B357" s="104"/>
      <c r="C357" s="104"/>
      <c r="D357" s="104"/>
    </row>
    <row r="358" spans="2:4" ht="12.75">
      <c r="B358" s="104"/>
      <c r="C358" s="104"/>
      <c r="D358" s="104"/>
    </row>
    <row r="359" spans="2:4" ht="12.75">
      <c r="B359" s="104"/>
      <c r="C359" s="104"/>
      <c r="D359" s="104"/>
    </row>
    <row r="360" spans="2:4" ht="12.75">
      <c r="B360" s="104"/>
      <c r="C360" s="104"/>
      <c r="D360" s="104"/>
    </row>
    <row r="361" spans="2:4" ht="12.75">
      <c r="B361" s="104"/>
      <c r="C361" s="104"/>
      <c r="D361" s="104"/>
    </row>
    <row r="362" spans="2:4" ht="12.75">
      <c r="B362" s="104"/>
      <c r="C362" s="104"/>
      <c r="D362" s="104"/>
    </row>
    <row r="363" spans="2:4" ht="12.75">
      <c r="B363" s="104"/>
      <c r="C363" s="104"/>
      <c r="D363" s="104"/>
    </row>
    <row r="364" spans="2:4" ht="12.75">
      <c r="B364" s="104"/>
      <c r="C364" s="104"/>
      <c r="D364" s="104"/>
    </row>
    <row r="365" spans="2:4" ht="12.75">
      <c r="B365" s="104"/>
      <c r="C365" s="104"/>
      <c r="D365" s="104"/>
    </row>
    <row r="366" spans="2:4" ht="12.75">
      <c r="B366" s="104"/>
      <c r="C366" s="104"/>
      <c r="D366" s="104"/>
    </row>
    <row r="367" spans="2:4" ht="12.75">
      <c r="B367" s="104"/>
      <c r="C367" s="104"/>
      <c r="D367" s="104"/>
    </row>
    <row r="368" spans="2:4" ht="12.75">
      <c r="B368" s="104"/>
      <c r="C368" s="104"/>
      <c r="D368" s="104"/>
    </row>
    <row r="369" spans="2:4" ht="12.75">
      <c r="B369" s="104"/>
      <c r="C369" s="104"/>
      <c r="D369" s="104"/>
    </row>
    <row r="370" spans="2:4" ht="12.75">
      <c r="B370" s="104"/>
      <c r="C370" s="104"/>
      <c r="D370" s="104"/>
    </row>
    <row r="371" spans="2:4" ht="12.75">
      <c r="B371" s="104"/>
      <c r="C371" s="104"/>
      <c r="D371" s="104"/>
    </row>
    <row r="372" spans="2:4" ht="12.75">
      <c r="B372" s="104"/>
      <c r="C372" s="104"/>
      <c r="D372" s="104"/>
    </row>
    <row r="373" spans="2:4" ht="12.75">
      <c r="B373" s="104"/>
      <c r="C373" s="104"/>
      <c r="D373" s="104"/>
    </row>
    <row r="374" spans="2:4" ht="12.75">
      <c r="B374" s="104"/>
      <c r="C374" s="104"/>
      <c r="D374" s="104"/>
    </row>
    <row r="375" spans="2:4" ht="12.75">
      <c r="B375" s="104"/>
      <c r="C375" s="104"/>
      <c r="D375" s="104"/>
    </row>
    <row r="376" spans="2:4" ht="12.75">
      <c r="B376" s="104"/>
      <c r="C376" s="104"/>
      <c r="D376" s="104"/>
    </row>
    <row r="377" spans="2:4" ht="12.75">
      <c r="B377" s="104"/>
      <c r="C377" s="104"/>
      <c r="D377" s="104"/>
    </row>
    <row r="378" spans="2:4" ht="12.75">
      <c r="B378" s="104"/>
      <c r="C378" s="104"/>
      <c r="D378" s="104"/>
    </row>
    <row r="379" spans="2:4" ht="12.75">
      <c r="B379" s="104"/>
      <c r="C379" s="104"/>
      <c r="D379" s="104"/>
    </row>
    <row r="380" spans="2:4" ht="12.75">
      <c r="B380" s="104"/>
      <c r="C380" s="104"/>
      <c r="D380" s="104"/>
    </row>
    <row r="381" spans="2:4" ht="12.75">
      <c r="B381" s="104"/>
      <c r="C381" s="104"/>
      <c r="D381" s="104"/>
    </row>
    <row r="382" spans="2:4" ht="12.75">
      <c r="B382" s="104"/>
      <c r="C382" s="104"/>
      <c r="D382" s="104"/>
    </row>
    <row r="383" spans="2:4" ht="12.75">
      <c r="B383" s="104"/>
      <c r="C383" s="104"/>
      <c r="D383" s="104"/>
    </row>
    <row r="384" spans="2:4" ht="12.75">
      <c r="B384" s="104"/>
      <c r="C384" s="104"/>
      <c r="D384" s="104"/>
    </row>
    <row r="385" spans="2:4" ht="12.75">
      <c r="B385" s="104"/>
      <c r="C385" s="104"/>
      <c r="D385" s="104"/>
    </row>
    <row r="386" spans="2:4" ht="12.75">
      <c r="B386" s="104"/>
      <c r="C386" s="104"/>
      <c r="D386" s="104"/>
    </row>
    <row r="387" spans="2:4" ht="12.75">
      <c r="B387" s="104"/>
      <c r="C387" s="104"/>
      <c r="D387" s="104"/>
    </row>
    <row r="388" spans="2:4" ht="12.75">
      <c r="B388" s="104"/>
      <c r="C388" s="104"/>
      <c r="D388" s="104"/>
    </row>
    <row r="389" spans="2:4" ht="12.75">
      <c r="B389" s="104"/>
      <c r="C389" s="104"/>
      <c r="D389" s="104"/>
    </row>
    <row r="390" spans="2:4" ht="12.75">
      <c r="B390" s="104"/>
      <c r="C390" s="104"/>
      <c r="D390" s="104"/>
    </row>
    <row r="391" spans="2:4" ht="12.75">
      <c r="B391" s="104"/>
      <c r="C391" s="104"/>
      <c r="D391" s="104"/>
    </row>
    <row r="392" spans="2:4" ht="12.75">
      <c r="B392" s="104"/>
      <c r="C392" s="104"/>
      <c r="D392" s="104"/>
    </row>
    <row r="393" spans="2:4" ht="12.75">
      <c r="B393" s="104"/>
      <c r="C393" s="104"/>
      <c r="D393" s="104"/>
    </row>
    <row r="394" spans="2:4" ht="12.75">
      <c r="B394" s="104"/>
      <c r="C394" s="104"/>
      <c r="D394" s="104"/>
    </row>
    <row r="395" spans="2:4" ht="12.75">
      <c r="B395" s="104"/>
      <c r="C395" s="104"/>
      <c r="D395" s="104"/>
    </row>
    <row r="396" spans="2:4" ht="12.75">
      <c r="B396" s="104"/>
      <c r="C396" s="104"/>
      <c r="D396" s="104"/>
    </row>
    <row r="397" spans="2:4" ht="12.75">
      <c r="B397" s="104"/>
      <c r="C397" s="104"/>
      <c r="D397" s="104"/>
    </row>
    <row r="398" spans="2:4" ht="12.75">
      <c r="B398" s="104"/>
      <c r="C398" s="104"/>
      <c r="D398" s="104"/>
    </row>
    <row r="399" spans="2:4" ht="12.75">
      <c r="B399" s="104"/>
      <c r="C399" s="104"/>
      <c r="D399" s="104"/>
    </row>
    <row r="400" spans="2:4" ht="12.75">
      <c r="B400" s="104"/>
      <c r="C400" s="104"/>
      <c r="D400" s="104"/>
    </row>
    <row r="401" spans="2:4" ht="12.75">
      <c r="B401" s="104"/>
      <c r="C401" s="104"/>
      <c r="D401" s="104"/>
    </row>
    <row r="402" spans="2:4" ht="12.75">
      <c r="B402" s="104"/>
      <c r="C402" s="104"/>
      <c r="D402" s="104"/>
    </row>
    <row r="403" spans="2:4" ht="12.75">
      <c r="B403" s="104"/>
      <c r="C403" s="104"/>
      <c r="D403" s="104"/>
    </row>
    <row r="404" spans="2:4" ht="12.75">
      <c r="B404" s="104"/>
      <c r="C404" s="104"/>
      <c r="D404" s="104"/>
    </row>
    <row r="405" spans="2:4" ht="12.75">
      <c r="B405" s="104"/>
      <c r="C405" s="104"/>
      <c r="D405" s="104"/>
    </row>
    <row r="406" spans="2:4" ht="12.75">
      <c r="B406" s="104"/>
      <c r="C406" s="104"/>
      <c r="D406" s="104"/>
    </row>
    <row r="407" spans="2:4" ht="12.75">
      <c r="B407" s="104"/>
      <c r="C407" s="104"/>
      <c r="D407" s="104"/>
    </row>
    <row r="408" spans="2:4" ht="12.75">
      <c r="B408" s="104"/>
      <c r="C408" s="104"/>
      <c r="D408" s="104"/>
    </row>
    <row r="409" spans="2:4" ht="12.75">
      <c r="B409" s="104"/>
      <c r="C409" s="104"/>
      <c r="D409" s="104"/>
    </row>
    <row r="410" spans="2:4" ht="12.75">
      <c r="B410" s="104"/>
      <c r="C410" s="104"/>
      <c r="D410" s="104"/>
    </row>
    <row r="411" spans="2:4" ht="12.75">
      <c r="B411" s="104"/>
      <c r="C411" s="104"/>
      <c r="D411" s="104"/>
    </row>
    <row r="412" spans="2:4" ht="12.75">
      <c r="B412" s="104"/>
      <c r="C412" s="104"/>
      <c r="D412" s="104"/>
    </row>
    <row r="413" spans="2:4" ht="12.75">
      <c r="B413" s="104"/>
      <c r="C413" s="104"/>
      <c r="D413" s="104"/>
    </row>
    <row r="414" spans="2:4" ht="12.75">
      <c r="B414" s="104"/>
      <c r="C414" s="104"/>
      <c r="D414" s="104"/>
    </row>
    <row r="415" spans="2:4" ht="12.75">
      <c r="B415" s="104"/>
      <c r="C415" s="104"/>
      <c r="D415" s="104"/>
    </row>
    <row r="416" spans="2:4" ht="12.75">
      <c r="B416" s="104"/>
      <c r="C416" s="104"/>
      <c r="D416" s="104"/>
    </row>
    <row r="417" spans="2:4" ht="12.75">
      <c r="B417" s="104"/>
      <c r="C417" s="104"/>
      <c r="D417" s="104"/>
    </row>
    <row r="418" spans="2:4" ht="12.75">
      <c r="B418" s="104"/>
      <c r="C418" s="104"/>
      <c r="D418" s="104"/>
    </row>
    <row r="419" spans="2:4" ht="12.75">
      <c r="B419" s="104"/>
      <c r="C419" s="104"/>
      <c r="D419" s="104"/>
    </row>
    <row r="420" spans="2:4" ht="12.75">
      <c r="B420" s="104"/>
      <c r="C420" s="104"/>
      <c r="D420" s="104"/>
    </row>
    <row r="421" spans="2:4" ht="12.75">
      <c r="B421" s="104"/>
      <c r="C421" s="104"/>
      <c r="D421" s="104"/>
    </row>
    <row r="422" spans="2:4" ht="12.75">
      <c r="B422" s="104"/>
      <c r="C422" s="104"/>
      <c r="D422" s="104"/>
    </row>
    <row r="423" spans="2:4" ht="12.75">
      <c r="B423" s="104"/>
      <c r="C423" s="104"/>
      <c r="D423" s="104"/>
    </row>
    <row r="424" spans="2:4" ht="12.75">
      <c r="B424" s="104"/>
      <c r="C424" s="104"/>
      <c r="D424" s="104"/>
    </row>
    <row r="425" spans="2:4" ht="12.75">
      <c r="B425" s="104"/>
      <c r="C425" s="104"/>
      <c r="D425" s="104"/>
    </row>
    <row r="426" spans="2:4" ht="12.75">
      <c r="B426" s="104"/>
      <c r="C426" s="104"/>
      <c r="D426" s="104"/>
    </row>
    <row r="427" spans="2:4" ht="12.75">
      <c r="B427" s="104"/>
      <c r="C427" s="104"/>
      <c r="D427" s="104"/>
    </row>
    <row r="428" spans="2:4" ht="12.75">
      <c r="B428" s="104"/>
      <c r="C428" s="104"/>
      <c r="D428" s="104"/>
    </row>
    <row r="429" spans="2:4" ht="12.75">
      <c r="B429" s="104"/>
      <c r="C429" s="104"/>
      <c r="D429" s="104"/>
    </row>
    <row r="430" spans="2:4" ht="12.75">
      <c r="B430" s="104"/>
      <c r="C430" s="104"/>
      <c r="D430" s="104"/>
    </row>
    <row r="431" spans="2:4" ht="12.75">
      <c r="B431" s="104"/>
      <c r="C431" s="104"/>
      <c r="D431" s="104"/>
    </row>
    <row r="432" spans="2:4" ht="12.75">
      <c r="B432" s="104"/>
      <c r="C432" s="104"/>
      <c r="D432" s="104"/>
    </row>
    <row r="433" spans="2:4" ht="12.75">
      <c r="B433" s="104"/>
      <c r="C433" s="104"/>
      <c r="D433" s="104"/>
    </row>
    <row r="434" spans="2:4" ht="12.75">
      <c r="B434" s="104"/>
      <c r="C434" s="104"/>
      <c r="D434" s="104"/>
    </row>
    <row r="435" spans="2:4" ht="12.75">
      <c r="B435" s="104"/>
      <c r="C435" s="104"/>
      <c r="D435" s="104"/>
    </row>
    <row r="436" spans="2:4" ht="12.75">
      <c r="B436" s="104"/>
      <c r="C436" s="104"/>
      <c r="D436" s="104"/>
    </row>
    <row r="437" spans="2:4" ht="12.75">
      <c r="B437" s="104"/>
      <c r="C437" s="104"/>
      <c r="D437" s="104"/>
    </row>
    <row r="438" spans="2:4" ht="12.75">
      <c r="B438" s="104"/>
      <c r="C438" s="104"/>
      <c r="D438" s="104"/>
    </row>
    <row r="439" spans="2:4" ht="12.75">
      <c r="B439" s="104"/>
      <c r="C439" s="104"/>
      <c r="D439" s="104"/>
    </row>
    <row r="440" spans="2:4" ht="12.75">
      <c r="B440" s="104"/>
      <c r="C440" s="104"/>
      <c r="D440" s="104"/>
    </row>
    <row r="441" spans="2:4" ht="12.75">
      <c r="B441" s="104"/>
      <c r="C441" s="104"/>
      <c r="D441" s="104"/>
    </row>
    <row r="442" spans="2:4" ht="12.75">
      <c r="B442" s="104"/>
      <c r="C442" s="104"/>
      <c r="D442" s="104"/>
    </row>
    <row r="443" spans="2:4" ht="12.75">
      <c r="B443" s="104"/>
      <c r="C443" s="104"/>
      <c r="D443" s="104"/>
    </row>
    <row r="444" spans="2:4" ht="12.75">
      <c r="B444" s="104"/>
      <c r="C444" s="104"/>
      <c r="D444" s="104"/>
    </row>
    <row r="445" spans="2:4" ht="12.75">
      <c r="B445" s="104"/>
      <c r="C445" s="104"/>
      <c r="D445" s="104"/>
    </row>
    <row r="446" spans="2:4" ht="12.75">
      <c r="B446" s="104"/>
      <c r="C446" s="104"/>
      <c r="D446" s="104"/>
    </row>
    <row r="447" spans="2:4" ht="12.75">
      <c r="B447" s="104"/>
      <c r="C447" s="104"/>
      <c r="D447" s="104"/>
    </row>
    <row r="448" spans="2:4" ht="12.75">
      <c r="B448" s="104"/>
      <c r="C448" s="104"/>
      <c r="D448" s="104"/>
    </row>
    <row r="449" spans="2:4" ht="12.75">
      <c r="B449" s="104"/>
      <c r="C449" s="104"/>
      <c r="D449" s="104"/>
    </row>
    <row r="450" spans="2:4" ht="12.75">
      <c r="B450" s="104"/>
      <c r="C450" s="104"/>
      <c r="D450" s="104"/>
    </row>
    <row r="451" spans="2:4" ht="12.75">
      <c r="B451" s="104"/>
      <c r="C451" s="104"/>
      <c r="D451" s="104"/>
    </row>
    <row r="452" spans="2:4" ht="12.75">
      <c r="B452" s="104"/>
      <c r="C452" s="104"/>
      <c r="D452" s="104"/>
    </row>
    <row r="453" spans="2:4" ht="12.75">
      <c r="B453" s="104"/>
      <c r="C453" s="104"/>
      <c r="D453" s="104"/>
    </row>
    <row r="454" spans="2:4" ht="12.75">
      <c r="B454" s="104"/>
      <c r="C454" s="104"/>
      <c r="D454" s="104"/>
    </row>
    <row r="455" spans="2:4" ht="12.75">
      <c r="B455" s="104"/>
      <c r="C455" s="104"/>
      <c r="D455" s="104"/>
    </row>
    <row r="456" spans="2:4" ht="12.75">
      <c r="B456" s="104"/>
      <c r="C456" s="104"/>
      <c r="D456" s="104"/>
    </row>
    <row r="457" spans="2:4" ht="12.75">
      <c r="B457" s="104"/>
      <c r="C457" s="104"/>
      <c r="D457" s="104"/>
    </row>
    <row r="458" spans="2:4" ht="12.75">
      <c r="B458" s="104"/>
      <c r="C458" s="104"/>
      <c r="D458" s="104"/>
    </row>
    <row r="459" spans="2:4" ht="12.75">
      <c r="B459" s="104"/>
      <c r="C459" s="104"/>
      <c r="D459" s="104"/>
    </row>
    <row r="460" spans="2:4" ht="12.75">
      <c r="B460" s="104"/>
      <c r="C460" s="104"/>
      <c r="D460" s="104"/>
    </row>
    <row r="461" spans="2:4" ht="12.75">
      <c r="B461" s="104"/>
      <c r="C461" s="104"/>
      <c r="D461" s="104"/>
    </row>
    <row r="462" spans="2:4" ht="12.75">
      <c r="B462" s="104"/>
      <c r="C462" s="104"/>
      <c r="D462" s="104"/>
    </row>
    <row r="463" spans="2:4" ht="12.75">
      <c r="B463" s="104"/>
      <c r="C463" s="104"/>
      <c r="D463" s="104"/>
    </row>
    <row r="464" spans="2:4" ht="12.75">
      <c r="B464" s="104"/>
      <c r="C464" s="104"/>
      <c r="D464" s="104"/>
    </row>
    <row r="465" spans="2:4" ht="12.75">
      <c r="B465" s="104"/>
      <c r="C465" s="104"/>
      <c r="D465" s="104"/>
    </row>
    <row r="466" spans="2:4" ht="12.75">
      <c r="B466" s="104"/>
      <c r="C466" s="104"/>
      <c r="D466" s="104"/>
    </row>
    <row r="467" spans="2:4" ht="12.75">
      <c r="B467" s="104"/>
      <c r="C467" s="104"/>
      <c r="D467" s="104"/>
    </row>
    <row r="468" spans="2:4" ht="12.75">
      <c r="B468" s="104"/>
      <c r="C468" s="104"/>
      <c r="D468" s="104"/>
    </row>
    <row r="469" spans="2:4" ht="12.75">
      <c r="B469" s="104"/>
      <c r="C469" s="104"/>
      <c r="D469" s="104"/>
    </row>
    <row r="470" spans="2:4" ht="12.75">
      <c r="B470" s="104"/>
      <c r="C470" s="104"/>
      <c r="D470" s="104"/>
    </row>
    <row r="471" spans="2:4" ht="12.75">
      <c r="B471" s="104"/>
      <c r="C471" s="104"/>
      <c r="D471" s="104"/>
    </row>
    <row r="472" spans="2:4" ht="12.75">
      <c r="B472" s="104"/>
      <c r="C472" s="104"/>
      <c r="D472" s="104"/>
    </row>
    <row r="473" spans="2:4" ht="12.75">
      <c r="B473" s="104"/>
      <c r="C473" s="104"/>
      <c r="D473" s="104"/>
    </row>
    <row r="474" spans="2:4" ht="12.75">
      <c r="B474" s="104"/>
      <c r="C474" s="104"/>
      <c r="D474" s="104"/>
    </row>
    <row r="475" spans="2:4" ht="12.75">
      <c r="B475" s="104"/>
      <c r="C475" s="104"/>
      <c r="D475" s="104"/>
    </row>
    <row r="476" spans="2:4" ht="12.75">
      <c r="B476" s="104"/>
      <c r="C476" s="104"/>
      <c r="D476" s="104"/>
    </row>
    <row r="477" spans="2:4" ht="12.75">
      <c r="B477" s="104"/>
      <c r="C477" s="104"/>
      <c r="D477" s="104"/>
    </row>
    <row r="478" spans="2:4" ht="12.75">
      <c r="B478" s="104"/>
      <c r="C478" s="104"/>
      <c r="D478" s="104"/>
    </row>
    <row r="479" spans="2:4" ht="12.75">
      <c r="B479" s="104"/>
      <c r="C479" s="104"/>
      <c r="D479" s="104"/>
    </row>
    <row r="480" spans="2:4" ht="12.75">
      <c r="B480" s="104"/>
      <c r="C480" s="104"/>
      <c r="D480" s="104"/>
    </row>
    <row r="481" spans="2:4" ht="12.75">
      <c r="B481" s="104"/>
      <c r="C481" s="104"/>
      <c r="D481" s="104"/>
    </row>
    <row r="482" spans="2:4" ht="12.75">
      <c r="B482" s="104"/>
      <c r="C482" s="104"/>
      <c r="D482" s="104"/>
    </row>
    <row r="483" spans="2:4" ht="12.75">
      <c r="B483" s="104"/>
      <c r="C483" s="104"/>
      <c r="D483" s="104"/>
    </row>
    <row r="484" spans="2:4" ht="12.75">
      <c r="B484" s="104"/>
      <c r="C484" s="104"/>
      <c r="D484" s="104"/>
    </row>
    <row r="485" spans="2:4" ht="12.75">
      <c r="B485" s="104"/>
      <c r="C485" s="104"/>
      <c r="D485" s="104"/>
    </row>
    <row r="486" spans="2:4" ht="12.75">
      <c r="B486" s="104"/>
      <c r="C486" s="104"/>
      <c r="D486" s="104"/>
    </row>
    <row r="487" spans="2:4" ht="12.75">
      <c r="B487" s="104"/>
      <c r="C487" s="104"/>
      <c r="D487" s="104"/>
    </row>
    <row r="488" spans="2:4" ht="12.75">
      <c r="B488" s="104"/>
      <c r="C488" s="104"/>
      <c r="D488" s="104"/>
    </row>
    <row r="489" spans="2:4" ht="12.75">
      <c r="B489" s="104"/>
      <c r="C489" s="104"/>
      <c r="D489" s="104"/>
    </row>
  </sheetData>
  <mergeCells count="427">
    <mergeCell ref="W168:X168"/>
    <mergeCell ref="H26:I26"/>
    <mergeCell ref="K26:L26"/>
    <mergeCell ref="B168:C168"/>
    <mergeCell ref="E168:F168"/>
    <mergeCell ref="H168:I168"/>
    <mergeCell ref="K168:L168"/>
    <mergeCell ref="L121:M121"/>
    <mergeCell ref="L114:M114"/>
    <mergeCell ref="L115:M115"/>
    <mergeCell ref="J7:P7"/>
    <mergeCell ref="L126:M126"/>
    <mergeCell ref="L122:M122"/>
    <mergeCell ref="L123:M123"/>
    <mergeCell ref="L124:M124"/>
    <mergeCell ref="L125:M125"/>
    <mergeCell ref="L118:M118"/>
    <mergeCell ref="L119:M119"/>
    <mergeCell ref="L120:M120"/>
    <mergeCell ref="L116:M116"/>
    <mergeCell ref="L117:M117"/>
    <mergeCell ref="L98:M98"/>
    <mergeCell ref="L99:M99"/>
    <mergeCell ref="L100:M100"/>
    <mergeCell ref="L101:M101"/>
    <mergeCell ref="L102:M102"/>
    <mergeCell ref="L103:M103"/>
    <mergeCell ref="J118:K118"/>
    <mergeCell ref="J124:K124"/>
    <mergeCell ref="J114:K114"/>
    <mergeCell ref="J115:K115"/>
    <mergeCell ref="J116:K116"/>
    <mergeCell ref="J117:K117"/>
    <mergeCell ref="H114:I114"/>
    <mergeCell ref="L104:M104"/>
    <mergeCell ref="L105:M105"/>
    <mergeCell ref="J108:K108"/>
    <mergeCell ref="L111:M111"/>
    <mergeCell ref="L112:M112"/>
    <mergeCell ref="L113:M113"/>
    <mergeCell ref="H105:I105"/>
    <mergeCell ref="J105:K105"/>
    <mergeCell ref="H106:I106"/>
    <mergeCell ref="J125:K125"/>
    <mergeCell ref="J126:K126"/>
    <mergeCell ref="J119:K119"/>
    <mergeCell ref="J120:K120"/>
    <mergeCell ref="J121:K121"/>
    <mergeCell ref="J122:K122"/>
    <mergeCell ref="J123:K123"/>
    <mergeCell ref="J96:K96"/>
    <mergeCell ref="L96:M96"/>
    <mergeCell ref="J97:K97"/>
    <mergeCell ref="L97:M97"/>
    <mergeCell ref="B89:C89"/>
    <mergeCell ref="B123:C123"/>
    <mergeCell ref="B117:C117"/>
    <mergeCell ref="B118:C118"/>
    <mergeCell ref="B104:C104"/>
    <mergeCell ref="B107:C107"/>
    <mergeCell ref="B106:C106"/>
    <mergeCell ref="B115:C115"/>
    <mergeCell ref="B105:C105"/>
    <mergeCell ref="B119:C119"/>
    <mergeCell ref="D105:E105"/>
    <mergeCell ref="D111:E111"/>
    <mergeCell ref="B121:C121"/>
    <mergeCell ref="B122:C122"/>
    <mergeCell ref="B120:C120"/>
    <mergeCell ref="B113:C113"/>
    <mergeCell ref="B112:C112"/>
    <mergeCell ref="D112:E112"/>
    <mergeCell ref="B110:C110"/>
    <mergeCell ref="B116:C116"/>
    <mergeCell ref="D116:E116"/>
    <mergeCell ref="D113:E113"/>
    <mergeCell ref="Q97:R97"/>
    <mergeCell ref="B98:C98"/>
    <mergeCell ref="D98:E98"/>
    <mergeCell ref="H98:I98"/>
    <mergeCell ref="J98:K98"/>
    <mergeCell ref="O98:P98"/>
    <mergeCell ref="Q98:R98"/>
    <mergeCell ref="H97:I97"/>
    <mergeCell ref="F98:G98"/>
    <mergeCell ref="Q99:R99"/>
    <mergeCell ref="O100:P100"/>
    <mergeCell ref="Q100:R100"/>
    <mergeCell ref="H99:I99"/>
    <mergeCell ref="O99:P99"/>
    <mergeCell ref="J99:K99"/>
    <mergeCell ref="H100:I100"/>
    <mergeCell ref="J100:K100"/>
    <mergeCell ref="H101:I101"/>
    <mergeCell ref="J101:K101"/>
    <mergeCell ref="O101:P101"/>
    <mergeCell ref="Q101:R101"/>
    <mergeCell ref="Q102:R102"/>
    <mergeCell ref="O105:P105"/>
    <mergeCell ref="Q105:R105"/>
    <mergeCell ref="Q108:R108"/>
    <mergeCell ref="Q104:R104"/>
    <mergeCell ref="O103:P103"/>
    <mergeCell ref="Q103:R103"/>
    <mergeCell ref="O102:P102"/>
    <mergeCell ref="O104:P104"/>
    <mergeCell ref="Q109:R109"/>
    <mergeCell ref="Q106:R106"/>
    <mergeCell ref="O107:P107"/>
    <mergeCell ref="Q107:R107"/>
    <mergeCell ref="O106:P106"/>
    <mergeCell ref="O109:P109"/>
    <mergeCell ref="O108:P108"/>
    <mergeCell ref="J102:K102"/>
    <mergeCell ref="H103:I103"/>
    <mergeCell ref="J104:K104"/>
    <mergeCell ref="J103:K103"/>
    <mergeCell ref="H104:I104"/>
    <mergeCell ref="H102:I102"/>
    <mergeCell ref="H96:I96"/>
    <mergeCell ref="B103:C103"/>
    <mergeCell ref="D103:E103"/>
    <mergeCell ref="B102:C102"/>
    <mergeCell ref="D102:E102"/>
    <mergeCell ref="B96:C96"/>
    <mergeCell ref="F100:G100"/>
    <mergeCell ref="B101:C101"/>
    <mergeCell ref="D101:E101"/>
    <mergeCell ref="D99:E99"/>
    <mergeCell ref="F96:G96"/>
    <mergeCell ref="D96:E96"/>
    <mergeCell ref="B97:C97"/>
    <mergeCell ref="D97:E97"/>
    <mergeCell ref="F97:G97"/>
    <mergeCell ref="J106:K106"/>
    <mergeCell ref="L106:M106"/>
    <mergeCell ref="L108:M108"/>
    <mergeCell ref="L109:M109"/>
    <mergeCell ref="H109:I109"/>
    <mergeCell ref="L107:M107"/>
    <mergeCell ref="H107:I107"/>
    <mergeCell ref="J107:K107"/>
    <mergeCell ref="J109:K109"/>
    <mergeCell ref="H108:I108"/>
    <mergeCell ref="H110:I110"/>
    <mergeCell ref="J110:K110"/>
    <mergeCell ref="Q110:R110"/>
    <mergeCell ref="O110:P110"/>
    <mergeCell ref="L110:M110"/>
    <mergeCell ref="J112:K112"/>
    <mergeCell ref="J113:K113"/>
    <mergeCell ref="H112:I112"/>
    <mergeCell ref="Q111:R111"/>
    <mergeCell ref="H111:I111"/>
    <mergeCell ref="J111:K111"/>
    <mergeCell ref="O111:P111"/>
    <mergeCell ref="H113:I113"/>
    <mergeCell ref="B2:I2"/>
    <mergeCell ref="D89:E89"/>
    <mergeCell ref="E50:F50"/>
    <mergeCell ref="E52:F52"/>
    <mergeCell ref="E84:I84"/>
    <mergeCell ref="B57:K57"/>
    <mergeCell ref="B78:C78"/>
    <mergeCell ref="B9:C9"/>
    <mergeCell ref="B7:I7"/>
    <mergeCell ref="B85:O85"/>
    <mergeCell ref="F110:G110"/>
    <mergeCell ref="F99:G99"/>
    <mergeCell ref="F101:G101"/>
    <mergeCell ref="F102:G102"/>
    <mergeCell ref="F103:G103"/>
    <mergeCell ref="F107:G107"/>
    <mergeCell ref="F106:G106"/>
    <mergeCell ref="B99:C99"/>
    <mergeCell ref="F105:G105"/>
    <mergeCell ref="F109:G109"/>
    <mergeCell ref="F108:G108"/>
    <mergeCell ref="B100:C100"/>
    <mergeCell ref="D100:E100"/>
    <mergeCell ref="F104:G104"/>
    <mergeCell ref="D104:E104"/>
    <mergeCell ref="D107:E107"/>
    <mergeCell ref="D106:E106"/>
    <mergeCell ref="F111:G111"/>
    <mergeCell ref="F114:G114"/>
    <mergeCell ref="B129:S143"/>
    <mergeCell ref="B114:C114"/>
    <mergeCell ref="D122:E122"/>
    <mergeCell ref="D123:E123"/>
    <mergeCell ref="F116:G116"/>
    <mergeCell ref="F117:G117"/>
    <mergeCell ref="F112:G112"/>
    <mergeCell ref="F113:G113"/>
    <mergeCell ref="D35:F35"/>
    <mergeCell ref="D37:E37"/>
    <mergeCell ref="F37:G37"/>
    <mergeCell ref="E41:F41"/>
    <mergeCell ref="B40:F40"/>
    <mergeCell ref="B27:K27"/>
    <mergeCell ref="B11:B12"/>
    <mergeCell ref="D11:E11"/>
    <mergeCell ref="H11:H12"/>
    <mergeCell ref="H13:H25"/>
    <mergeCell ref="J11:K11"/>
    <mergeCell ref="C11:C12"/>
    <mergeCell ref="F11:F12"/>
    <mergeCell ref="D25:F25"/>
    <mergeCell ref="E45:F45"/>
    <mergeCell ref="L11:L12"/>
    <mergeCell ref="J25:L25"/>
    <mergeCell ref="AR33:AU33"/>
    <mergeCell ref="D34:F34"/>
    <mergeCell ref="D33:F33"/>
    <mergeCell ref="B28:U28"/>
    <mergeCell ref="B31:C31"/>
    <mergeCell ref="I11:I12"/>
    <mergeCell ref="B13:B25"/>
    <mergeCell ref="B88:C88"/>
    <mergeCell ref="E63:F63"/>
    <mergeCell ref="E67:F67"/>
    <mergeCell ref="E72:F72"/>
    <mergeCell ref="E68:F68"/>
    <mergeCell ref="E69:F69"/>
    <mergeCell ref="E46:F46"/>
    <mergeCell ref="B42:B53"/>
    <mergeCell ref="E51:F51"/>
    <mergeCell ref="C42:C53"/>
    <mergeCell ref="E47:F47"/>
    <mergeCell ref="E42:F42"/>
    <mergeCell ref="E48:F48"/>
    <mergeCell ref="E43:F43"/>
    <mergeCell ref="E49:F49"/>
    <mergeCell ref="E44:F44"/>
    <mergeCell ref="E53:F53"/>
    <mergeCell ref="B61:B72"/>
    <mergeCell ref="B74:F74"/>
    <mergeCell ref="B75:F75"/>
    <mergeCell ref="B59:F59"/>
    <mergeCell ref="E64:F64"/>
    <mergeCell ref="E65:F65"/>
    <mergeCell ref="B54:F54"/>
    <mergeCell ref="E70:F70"/>
    <mergeCell ref="E60:F60"/>
    <mergeCell ref="F93:G94"/>
    <mergeCell ref="F92:G92"/>
    <mergeCell ref="B76:C76"/>
    <mergeCell ref="D88:E88"/>
    <mergeCell ref="E83:I83"/>
    <mergeCell ref="B86:D86"/>
    <mergeCell ref="B80:B81"/>
    <mergeCell ref="C80:D81"/>
    <mergeCell ref="E80:I81"/>
    <mergeCell ref="E82:I82"/>
    <mergeCell ref="H122:I122"/>
    <mergeCell ref="H123:I123"/>
    <mergeCell ref="F122:G122"/>
    <mergeCell ref="F123:G123"/>
    <mergeCell ref="D119:E119"/>
    <mergeCell ref="D120:E120"/>
    <mergeCell ref="D121:E121"/>
    <mergeCell ref="H115:I115"/>
    <mergeCell ref="H116:I116"/>
    <mergeCell ref="F115:G115"/>
    <mergeCell ref="F118:G118"/>
    <mergeCell ref="F119:G119"/>
    <mergeCell ref="F120:G120"/>
    <mergeCell ref="D115:E115"/>
    <mergeCell ref="D117:E117"/>
    <mergeCell ref="D118:E118"/>
    <mergeCell ref="B92:C92"/>
    <mergeCell ref="D114:E114"/>
    <mergeCell ref="D110:E110"/>
    <mergeCell ref="B109:C109"/>
    <mergeCell ref="D109:E109"/>
    <mergeCell ref="B108:C108"/>
    <mergeCell ref="D108:E108"/>
    <mergeCell ref="B111:C111"/>
    <mergeCell ref="B93:C94"/>
    <mergeCell ref="D92:E92"/>
    <mergeCell ref="AM59:AM60"/>
    <mergeCell ref="E66:F66"/>
    <mergeCell ref="B73:F73"/>
    <mergeCell ref="C61:C72"/>
    <mergeCell ref="E61:F61"/>
    <mergeCell ref="E62:F62"/>
    <mergeCell ref="E71:F71"/>
    <mergeCell ref="D93:E94"/>
    <mergeCell ref="B124:C124"/>
    <mergeCell ref="D124:E124"/>
    <mergeCell ref="H124:I124"/>
    <mergeCell ref="H117:I117"/>
    <mergeCell ref="H118:I118"/>
    <mergeCell ref="H119:I119"/>
    <mergeCell ref="H120:I120"/>
    <mergeCell ref="F121:G121"/>
    <mergeCell ref="H121:I121"/>
    <mergeCell ref="F124:G124"/>
    <mergeCell ref="F126:G126"/>
    <mergeCell ref="P153:Q153"/>
    <mergeCell ref="B146:I146"/>
    <mergeCell ref="D125:E125"/>
    <mergeCell ref="B126:C126"/>
    <mergeCell ref="D126:E126"/>
    <mergeCell ref="H125:I125"/>
    <mergeCell ref="H126:I126"/>
    <mergeCell ref="J127:K127"/>
    <mergeCell ref="B125:C125"/>
    <mergeCell ref="V153:W153"/>
    <mergeCell ref="B151:C151"/>
    <mergeCell ref="B153:B154"/>
    <mergeCell ref="D153:E153"/>
    <mergeCell ref="H153:H154"/>
    <mergeCell ref="J153:K153"/>
    <mergeCell ref="N153:N154"/>
    <mergeCell ref="B169:K169"/>
    <mergeCell ref="B170:U170"/>
    <mergeCell ref="B173:C173"/>
    <mergeCell ref="B155:B167"/>
    <mergeCell ref="H155:H167"/>
    <mergeCell ref="N155:N167"/>
    <mergeCell ref="T155:T167"/>
    <mergeCell ref="N168:O168"/>
    <mergeCell ref="Q168:R168"/>
    <mergeCell ref="T168:U168"/>
    <mergeCell ref="D175:F175"/>
    <mergeCell ref="AR175:AU175"/>
    <mergeCell ref="D176:F176"/>
    <mergeCell ref="D177:F177"/>
    <mergeCell ref="AM182:AM183"/>
    <mergeCell ref="D179:E179"/>
    <mergeCell ref="F179:G179"/>
    <mergeCell ref="B182:F182"/>
    <mergeCell ref="E183:F183"/>
    <mergeCell ref="B184:B195"/>
    <mergeCell ref="C184:C195"/>
    <mergeCell ref="E184:F184"/>
    <mergeCell ref="E185:F185"/>
    <mergeCell ref="E186:F186"/>
    <mergeCell ref="E187:F187"/>
    <mergeCell ref="E188:F188"/>
    <mergeCell ref="E189:F189"/>
    <mergeCell ref="E190:F190"/>
    <mergeCell ref="E191:F191"/>
    <mergeCell ref="E192:F192"/>
    <mergeCell ref="E193:F193"/>
    <mergeCell ref="E194:F194"/>
    <mergeCell ref="E195:F195"/>
    <mergeCell ref="AM199:AM200"/>
    <mergeCell ref="B196:F196"/>
    <mergeCell ref="B197:K197"/>
    <mergeCell ref="B199:F199"/>
    <mergeCell ref="E200:F200"/>
    <mergeCell ref="B201:B212"/>
    <mergeCell ref="C201:C212"/>
    <mergeCell ref="E201:F201"/>
    <mergeCell ref="E202:F202"/>
    <mergeCell ref="E203:F203"/>
    <mergeCell ref="E204:F204"/>
    <mergeCell ref="E205:F205"/>
    <mergeCell ref="E206:F206"/>
    <mergeCell ref="E207:F207"/>
    <mergeCell ref="E208:F208"/>
    <mergeCell ref="E209:F209"/>
    <mergeCell ref="E210:F210"/>
    <mergeCell ref="E211:F211"/>
    <mergeCell ref="E212:F212"/>
    <mergeCell ref="AM216:AM217"/>
    <mergeCell ref="B213:F213"/>
    <mergeCell ref="B214:C214"/>
    <mergeCell ref="B216:F216"/>
    <mergeCell ref="E217:F217"/>
    <mergeCell ref="B218:B229"/>
    <mergeCell ref="C218:C229"/>
    <mergeCell ref="E218:F218"/>
    <mergeCell ref="E219:F219"/>
    <mergeCell ref="E220:F220"/>
    <mergeCell ref="E221:F221"/>
    <mergeCell ref="E222:F222"/>
    <mergeCell ref="E223:F223"/>
    <mergeCell ref="E224:F224"/>
    <mergeCell ref="E225:F225"/>
    <mergeCell ref="E226:F226"/>
    <mergeCell ref="E227:F227"/>
    <mergeCell ref="E228:F228"/>
    <mergeCell ref="E229:F229"/>
    <mergeCell ref="B230:F230"/>
    <mergeCell ref="B231:C231"/>
    <mergeCell ref="B233:F233"/>
    <mergeCell ref="E234:F234"/>
    <mergeCell ref="E241:F241"/>
    <mergeCell ref="E242:F242"/>
    <mergeCell ref="AM233:AM234"/>
    <mergeCell ref="E236:F236"/>
    <mergeCell ref="E237:F237"/>
    <mergeCell ref="E238:F238"/>
    <mergeCell ref="E239:F239"/>
    <mergeCell ref="B247:F247"/>
    <mergeCell ref="B248:C248"/>
    <mergeCell ref="E243:F243"/>
    <mergeCell ref="E244:F244"/>
    <mergeCell ref="E245:F245"/>
    <mergeCell ref="E246:F246"/>
    <mergeCell ref="B235:B246"/>
    <mergeCell ref="C235:C246"/>
    <mergeCell ref="E235:F235"/>
    <mergeCell ref="E240:F240"/>
    <mergeCell ref="X153:X154"/>
    <mergeCell ref="V167:X167"/>
    <mergeCell ref="B148:S149"/>
    <mergeCell ref="F153:F154"/>
    <mergeCell ref="D167:F167"/>
    <mergeCell ref="L153:L154"/>
    <mergeCell ref="J167:L167"/>
    <mergeCell ref="R153:R154"/>
    <mergeCell ref="P167:R167"/>
    <mergeCell ref="T153:T154"/>
    <mergeCell ref="L127:M127"/>
    <mergeCell ref="B26:C26"/>
    <mergeCell ref="E26:F26"/>
    <mergeCell ref="B127:C127"/>
    <mergeCell ref="D127:E127"/>
    <mergeCell ref="F127:G127"/>
    <mergeCell ref="H127:I127"/>
    <mergeCell ref="B55:F55"/>
    <mergeCell ref="B56:F56"/>
    <mergeCell ref="F125:G125"/>
  </mergeCells>
  <dataValidations count="1">
    <dataValidation allowBlank="1" sqref="G89"/>
  </dataValidations>
  <printOptions/>
  <pageMargins left="0.75" right="0.75" top="1" bottom="1" header="0.5" footer="0.5"/>
  <pageSetup horizontalDpi="600" verticalDpi="600" orientation="landscape" paperSize="9" scale="19" r:id="rId1"/>
  <rowBreaks count="4" manualBreakCount="4">
    <brk id="29" max="255" man="1"/>
    <brk id="85" max="255" man="1"/>
    <brk id="172" max="255" man="1"/>
    <brk id="232" max="255" man="1"/>
  </rowBreaks>
  <colBreaks count="1" manualBreakCount="1">
    <brk id="40" max="65535" man="1"/>
  </colBreaks>
</worksheet>
</file>

<file path=xl/worksheets/sheet5.xml><?xml version="1.0" encoding="utf-8"?>
<worksheet xmlns="http://schemas.openxmlformats.org/spreadsheetml/2006/main" xmlns:r="http://schemas.openxmlformats.org/officeDocument/2006/relationships">
  <dimension ref="B1:AE133"/>
  <sheetViews>
    <sheetView zoomScale="55" zoomScaleNormal="55" workbookViewId="0" topLeftCell="A1">
      <selection activeCell="B90" sqref="B90:G90"/>
    </sheetView>
  </sheetViews>
  <sheetFormatPr defaultColWidth="9.140625" defaultRowHeight="12.75"/>
  <cols>
    <col min="1" max="1" width="2.7109375" style="72" customWidth="1"/>
    <col min="2" max="2" width="27.57421875" style="72" customWidth="1"/>
    <col min="3" max="3" width="22.140625" style="72" customWidth="1"/>
    <col min="4" max="4" width="21.421875" style="72" customWidth="1"/>
    <col min="5" max="5" width="19.00390625" style="72" customWidth="1"/>
    <col min="6" max="6" width="16.57421875" style="72" customWidth="1"/>
    <col min="7" max="7" width="19.8515625" style="72" customWidth="1"/>
    <col min="8" max="8" width="17.7109375" style="72" customWidth="1"/>
    <col min="9" max="9" width="15.8515625" style="72" customWidth="1"/>
    <col min="10" max="11" width="15.7109375" style="72" customWidth="1"/>
    <col min="12" max="13" width="15.28125" style="72" customWidth="1"/>
    <col min="14" max="14" width="14.421875" style="72" customWidth="1"/>
    <col min="15" max="15" width="13.421875" style="72" customWidth="1"/>
    <col min="16" max="16" width="14.57421875" style="72" customWidth="1"/>
    <col min="17" max="17" width="14.7109375" style="72" customWidth="1"/>
    <col min="18" max="18" width="16.140625" style="72" customWidth="1"/>
    <col min="19" max="19" width="13.7109375" style="72" customWidth="1"/>
    <col min="20" max="20" width="13.421875" style="72" customWidth="1"/>
    <col min="21" max="21" width="14.7109375" style="72" customWidth="1"/>
    <col min="22" max="22" width="16.00390625" style="72" customWidth="1"/>
    <col min="23" max="23" width="15.140625" style="72" customWidth="1"/>
    <col min="24" max="24" width="14.8515625" style="72" customWidth="1"/>
    <col min="25" max="25" width="12.8515625" style="72" customWidth="1"/>
    <col min="26" max="27" width="14.8515625" style="72" customWidth="1"/>
    <col min="28" max="28" width="15.7109375" style="72" customWidth="1"/>
    <col min="29" max="29" width="15.8515625" style="72" customWidth="1"/>
    <col min="30" max="30" width="16.57421875" style="72" customWidth="1"/>
    <col min="31" max="16384" width="9.140625" style="72" customWidth="1"/>
  </cols>
  <sheetData>
    <row r="1" spans="2:19" s="71" customFormat="1" ht="28.5" customHeight="1">
      <c r="B1" s="666" t="s">
        <v>545</v>
      </c>
      <c r="C1" s="666"/>
      <c r="D1" s="666"/>
      <c r="E1" s="70"/>
      <c r="F1" s="70"/>
      <c r="G1" s="70"/>
      <c r="H1" s="70"/>
      <c r="I1" s="70"/>
      <c r="J1" s="70"/>
      <c r="K1" s="70"/>
      <c r="L1" s="70"/>
      <c r="O1" s="685"/>
      <c r="P1" s="685"/>
      <c r="Q1" s="685"/>
      <c r="R1" s="685"/>
      <c r="S1" s="685"/>
    </row>
    <row r="2" ht="10.5" customHeight="1"/>
    <row r="3" spans="2:12" ht="18.75">
      <c r="B3" s="73"/>
      <c r="H3" s="74"/>
      <c r="I3" s="75"/>
      <c r="J3" s="75"/>
      <c r="K3" s="75"/>
      <c r="L3" s="72" t="s">
        <v>164</v>
      </c>
    </row>
    <row r="4" spans="2:7" s="76" customFormat="1" ht="12" customHeight="1">
      <c r="B4" s="686" t="s">
        <v>92</v>
      </c>
      <c r="C4" s="686"/>
      <c r="D4" s="687">
        <f>+'1. Lavorazione e dati generali'!C3</f>
        <v>0</v>
      </c>
      <c r="E4" s="666"/>
      <c r="F4" s="666"/>
      <c r="G4" s="666"/>
    </row>
    <row r="5" spans="2:31" s="80" customFormat="1" ht="21" customHeight="1">
      <c r="B5" s="686"/>
      <c r="C5" s="686"/>
      <c r="D5" s="687"/>
      <c r="E5" s="77"/>
      <c r="F5" s="78"/>
      <c r="G5" s="79"/>
      <c r="H5" s="79"/>
      <c r="I5" s="79"/>
      <c r="Z5" s="688"/>
      <c r="AA5" s="688"/>
      <c r="AB5" s="688"/>
      <c r="AC5" s="688"/>
      <c r="AD5" s="688"/>
      <c r="AE5" s="82"/>
    </row>
    <row r="6" spans="2:31" s="80" customFormat="1" ht="21" customHeight="1">
      <c r="B6" s="78"/>
      <c r="C6" s="78"/>
      <c r="D6" s="78"/>
      <c r="E6" s="77"/>
      <c r="F6" s="78"/>
      <c r="G6" s="79"/>
      <c r="H6" s="79"/>
      <c r="I6" s="79"/>
      <c r="Z6" s="81"/>
      <c r="AA6" s="81"/>
      <c r="AB6" s="81"/>
      <c r="AC6" s="81"/>
      <c r="AD6" s="81"/>
      <c r="AE6" s="82"/>
    </row>
    <row r="7" spans="2:31" s="80" customFormat="1" ht="12.75" customHeight="1" thickBot="1">
      <c r="B7" s="366" t="s">
        <v>7</v>
      </c>
      <c r="C7" s="78"/>
      <c r="D7" s="78"/>
      <c r="E7" s="77"/>
      <c r="F7" s="78"/>
      <c r="G7" s="78"/>
      <c r="H7" s="78"/>
      <c r="I7" s="78"/>
      <c r="Z7" s="81"/>
      <c r="AA7" s="81"/>
      <c r="AB7" s="81"/>
      <c r="AC7" s="81"/>
      <c r="AD7" s="81"/>
      <c r="AE7" s="82"/>
    </row>
    <row r="8" spans="2:30" s="80" customFormat="1" ht="15.75" customHeight="1" thickBot="1">
      <c r="B8" s="689" t="s">
        <v>8</v>
      </c>
      <c r="C8" s="689"/>
      <c r="D8" s="689" t="s">
        <v>165</v>
      </c>
      <c r="E8" s="689"/>
      <c r="F8" s="689"/>
      <c r="G8" s="689"/>
      <c r="H8" s="689"/>
      <c r="I8" s="689"/>
      <c r="J8" s="676" t="s">
        <v>49</v>
      </c>
      <c r="K8" s="677"/>
      <c r="L8" s="677"/>
      <c r="M8" s="691"/>
      <c r="N8" s="675"/>
      <c r="O8" s="676" t="s">
        <v>50</v>
      </c>
      <c r="P8" s="677"/>
      <c r="Q8" s="677"/>
      <c r="R8" s="674"/>
      <c r="S8" s="675"/>
      <c r="T8" s="676" t="s">
        <v>51</v>
      </c>
      <c r="U8" s="677"/>
      <c r="V8" s="677"/>
      <c r="W8" s="674"/>
      <c r="X8" s="675"/>
      <c r="Y8" s="676" t="s">
        <v>51</v>
      </c>
      <c r="Z8" s="677"/>
      <c r="AA8" s="677"/>
      <c r="AB8" s="674"/>
      <c r="AC8" s="675"/>
      <c r="AD8" s="690" t="s">
        <v>166</v>
      </c>
    </row>
    <row r="9" spans="2:30" s="80" customFormat="1" ht="75" customHeight="1">
      <c r="B9" s="243" t="s">
        <v>167</v>
      </c>
      <c r="C9" s="244" t="s">
        <v>168</v>
      </c>
      <c r="D9" s="243" t="s">
        <v>169</v>
      </c>
      <c r="E9" s="106" t="s">
        <v>170</v>
      </c>
      <c r="F9" s="106" t="s">
        <v>171</v>
      </c>
      <c r="G9" s="106" t="s">
        <v>172</v>
      </c>
      <c r="H9" s="106" t="s">
        <v>173</v>
      </c>
      <c r="I9" s="244" t="s">
        <v>174</v>
      </c>
      <c r="J9" s="243" t="s">
        <v>175</v>
      </c>
      <c r="K9" s="106" t="s">
        <v>176</v>
      </c>
      <c r="L9" s="106" t="s">
        <v>435</v>
      </c>
      <c r="M9" s="106" t="s">
        <v>177</v>
      </c>
      <c r="N9" s="244" t="s">
        <v>178</v>
      </c>
      <c r="O9" s="243" t="s">
        <v>179</v>
      </c>
      <c r="P9" s="106" t="s">
        <v>176</v>
      </c>
      <c r="Q9" s="106" t="s">
        <v>435</v>
      </c>
      <c r="R9" s="106" t="s">
        <v>180</v>
      </c>
      <c r="S9" s="244" t="s">
        <v>178</v>
      </c>
      <c r="T9" s="243" t="s">
        <v>179</v>
      </c>
      <c r="U9" s="106" t="s">
        <v>176</v>
      </c>
      <c r="V9" s="106" t="s">
        <v>435</v>
      </c>
      <c r="W9" s="106" t="s">
        <v>180</v>
      </c>
      <c r="X9" s="244" t="s">
        <v>178</v>
      </c>
      <c r="Y9" s="243" t="s">
        <v>179</v>
      </c>
      <c r="Z9" s="106" t="s">
        <v>176</v>
      </c>
      <c r="AA9" s="106" t="s">
        <v>435</v>
      </c>
      <c r="AB9" s="106" t="s">
        <v>180</v>
      </c>
      <c r="AC9" s="244" t="s">
        <v>178</v>
      </c>
      <c r="AD9" s="690"/>
    </row>
    <row r="10" spans="2:30" s="80" customFormat="1" ht="30.75">
      <c r="B10" s="83" t="s">
        <v>181</v>
      </c>
      <c r="C10" s="84" t="s">
        <v>182</v>
      </c>
      <c r="D10" s="83" t="s">
        <v>183</v>
      </c>
      <c r="E10" s="85" t="s">
        <v>184</v>
      </c>
      <c r="F10" s="85" t="s">
        <v>185</v>
      </c>
      <c r="G10" s="85"/>
      <c r="H10" s="85" t="s">
        <v>186</v>
      </c>
      <c r="I10" s="84" t="s">
        <v>187</v>
      </c>
      <c r="J10" s="83" t="s">
        <v>188</v>
      </c>
      <c r="K10" s="85" t="s">
        <v>189</v>
      </c>
      <c r="L10" s="85" t="s">
        <v>190</v>
      </c>
      <c r="M10" s="85" t="s">
        <v>191</v>
      </c>
      <c r="N10" s="84" t="s">
        <v>192</v>
      </c>
      <c r="O10" s="83" t="s">
        <v>193</v>
      </c>
      <c r="P10" s="85" t="s">
        <v>194</v>
      </c>
      <c r="Q10" s="85" t="s">
        <v>195</v>
      </c>
      <c r="R10" s="85" t="s">
        <v>196</v>
      </c>
      <c r="S10" s="84" t="s">
        <v>197</v>
      </c>
      <c r="T10" s="83" t="s">
        <v>198</v>
      </c>
      <c r="U10" s="85" t="s">
        <v>199</v>
      </c>
      <c r="V10" s="85" t="s">
        <v>200</v>
      </c>
      <c r="W10" s="85" t="s">
        <v>201</v>
      </c>
      <c r="X10" s="84" t="s">
        <v>202</v>
      </c>
      <c r="Y10" s="83" t="s">
        <v>203</v>
      </c>
      <c r="Z10" s="85" t="s">
        <v>204</v>
      </c>
      <c r="AA10" s="85" t="s">
        <v>205</v>
      </c>
      <c r="AB10" s="85" t="s">
        <v>206</v>
      </c>
      <c r="AC10" s="84" t="s">
        <v>207</v>
      </c>
      <c r="AD10" s="86" t="s">
        <v>208</v>
      </c>
    </row>
    <row r="11" spans="2:30" s="80" customFormat="1" ht="24.75" customHeight="1">
      <c r="B11" s="50"/>
      <c r="C11" s="51"/>
      <c r="D11" s="50"/>
      <c r="E11" s="52"/>
      <c r="F11" s="53"/>
      <c r="G11" s="54"/>
      <c r="H11" s="53"/>
      <c r="I11" s="55">
        <f aca="true" t="shared" si="0" ref="I11:I42">IF(COUNT(D11,F11,H11)=3,(D11*F11*H11)/1000000,"")</f>
      </c>
      <c r="J11" s="50"/>
      <c r="K11" s="53"/>
      <c r="L11" s="53"/>
      <c r="M11" s="56">
        <f>IF(COUNT($H11,K11,L11)&lt;&gt;0,(K11-L11)/$H11*100,"")</f>
      </c>
      <c r="N11" s="57">
        <f aca="true" t="shared" si="1" ref="N11:N42">IF(COUNT($C11,J11,K11)=3,($C11*J11*K11)/1000000,"")</f>
      </c>
      <c r="O11" s="50"/>
      <c r="P11" s="53"/>
      <c r="Q11" s="53"/>
      <c r="R11" s="56">
        <f>IF(COUNT($H11,P11,Q11)&lt;&gt;0,(P11-Q11)/$H11*100,"")</f>
      </c>
      <c r="S11" s="57">
        <f aca="true" t="shared" si="2" ref="S11:S42">IF(COUNT($C11,O11,P11)=3,($C11*O11*P11)/1000000,"")</f>
      </c>
      <c r="T11" s="50"/>
      <c r="U11" s="53"/>
      <c r="V11" s="53"/>
      <c r="W11" s="56">
        <f>IF(COUNT($H11,U11,V11)&lt;&gt;0,(U11-V11)/$H11*100,"")</f>
      </c>
      <c r="X11" s="57">
        <f aca="true" t="shared" si="3" ref="X11:X42">IF(COUNT($C11,T11,U11)=3,($C11*T11*U11)/1000000,"")</f>
      </c>
      <c r="Y11" s="50"/>
      <c r="Z11" s="53"/>
      <c r="AA11" s="53"/>
      <c r="AB11" s="56">
        <f>IF(COUNT($H11,Z11,AA11)&lt;&gt;0,(Z11-AA11)/$H11*100,"")</f>
      </c>
      <c r="AC11" s="57">
        <f aca="true" t="shared" si="4" ref="AC11:AC42">IF(COUNT($C11,Y11,Z11)=3,($C11*Y11*Z11)/1000000,"")</f>
      </c>
      <c r="AD11" s="374">
        <f>IF(COUNT(N11,S11,X11,AC11)&lt;&gt;0,AVERAGE(N11,S11,X11,AC11),"")</f>
      </c>
    </row>
    <row r="12" spans="2:30" s="80" customFormat="1" ht="24.75" customHeight="1">
      <c r="B12" s="50"/>
      <c r="C12" s="51"/>
      <c r="D12" s="50"/>
      <c r="E12" s="52"/>
      <c r="F12" s="53"/>
      <c r="G12" s="54"/>
      <c r="H12" s="53"/>
      <c r="I12" s="55">
        <f t="shared" si="0"/>
      </c>
      <c r="J12" s="50"/>
      <c r="K12" s="53"/>
      <c r="L12" s="53"/>
      <c r="M12" s="56">
        <f aca="true" t="shared" si="5" ref="M12:M41">IF(COUNT($H12,K12,L12)&lt;&gt;0,(K12-L12)/$H12*100,"")</f>
      </c>
      <c r="N12" s="57">
        <f t="shared" si="1"/>
      </c>
      <c r="O12" s="50"/>
      <c r="P12" s="53"/>
      <c r="Q12" s="373"/>
      <c r="R12" s="56">
        <f aca="true" t="shared" si="6" ref="R12:R61">IF(COUNT($H12,P12,Q12)&lt;&gt;0,(P12-Q12)/$H12*100,"")</f>
      </c>
      <c r="S12" s="57">
        <f t="shared" si="2"/>
      </c>
      <c r="T12" s="50"/>
      <c r="U12" s="53"/>
      <c r="V12" s="53"/>
      <c r="W12" s="56">
        <f aca="true" t="shared" si="7" ref="W12:W41">IF(COUNT($H12,U12,V12)&lt;&gt;0,(U12-V12)/$H12*100,"")</f>
      </c>
      <c r="X12" s="57">
        <f t="shared" si="3"/>
      </c>
      <c r="Y12" s="50"/>
      <c r="Z12" s="53"/>
      <c r="AA12" s="53"/>
      <c r="AB12" s="56">
        <f aca="true" t="shared" si="8" ref="AB12:AB61">IF(COUNT($H12,Z12,AA12)&lt;&gt;0,(Z12-AA12)/$H12*100,"")</f>
      </c>
      <c r="AC12" s="57">
        <f t="shared" si="4"/>
      </c>
      <c r="AD12" s="374">
        <f aca="true" t="shared" si="9" ref="AD12:AD42">IF(COUNT(N12,S12,X12,AC12)&lt;&gt;0,AVERAGE(N12,S12,X12,AC12),"")</f>
      </c>
    </row>
    <row r="13" spans="2:30" s="80" customFormat="1" ht="24.75" customHeight="1">
      <c r="B13" s="50"/>
      <c r="C13" s="51"/>
      <c r="D13" s="50"/>
      <c r="E13" s="52"/>
      <c r="F13" s="53"/>
      <c r="G13" s="54"/>
      <c r="H13" s="53"/>
      <c r="I13" s="55">
        <f t="shared" si="0"/>
      </c>
      <c r="J13" s="50"/>
      <c r="K13" s="53"/>
      <c r="L13" s="53"/>
      <c r="M13" s="56">
        <f t="shared" si="5"/>
      </c>
      <c r="N13" s="57">
        <f t="shared" si="1"/>
      </c>
      <c r="O13" s="50"/>
      <c r="P13" s="53"/>
      <c r="Q13" s="53"/>
      <c r="R13" s="56">
        <f t="shared" si="6"/>
      </c>
      <c r="S13" s="57">
        <f t="shared" si="2"/>
      </c>
      <c r="T13" s="50"/>
      <c r="U13" s="53"/>
      <c r="V13" s="53"/>
      <c r="W13" s="56">
        <f t="shared" si="7"/>
      </c>
      <c r="X13" s="57">
        <f t="shared" si="3"/>
      </c>
      <c r="Y13" s="50"/>
      <c r="Z13" s="53"/>
      <c r="AA13" s="53"/>
      <c r="AB13" s="56">
        <f t="shared" si="8"/>
      </c>
      <c r="AC13" s="57">
        <f t="shared" si="4"/>
      </c>
      <c r="AD13" s="374">
        <f t="shared" si="9"/>
      </c>
    </row>
    <row r="14" spans="2:30" s="80" customFormat="1" ht="24.75" customHeight="1">
      <c r="B14" s="50"/>
      <c r="C14" s="51"/>
      <c r="D14" s="50"/>
      <c r="E14" s="52"/>
      <c r="F14" s="53"/>
      <c r="G14" s="53"/>
      <c r="H14" s="53"/>
      <c r="I14" s="55">
        <f t="shared" si="0"/>
      </c>
      <c r="J14" s="50"/>
      <c r="K14" s="53"/>
      <c r="L14" s="53"/>
      <c r="M14" s="56">
        <f t="shared" si="5"/>
      </c>
      <c r="N14" s="57">
        <f t="shared" si="1"/>
      </c>
      <c r="O14" s="50"/>
      <c r="P14" s="53"/>
      <c r="Q14" s="53"/>
      <c r="R14" s="56">
        <f t="shared" si="6"/>
      </c>
      <c r="S14" s="57">
        <f t="shared" si="2"/>
      </c>
      <c r="T14" s="50"/>
      <c r="U14" s="53"/>
      <c r="V14" s="53"/>
      <c r="W14" s="56">
        <f t="shared" si="7"/>
      </c>
      <c r="X14" s="57">
        <f t="shared" si="3"/>
      </c>
      <c r="Y14" s="50"/>
      <c r="Z14" s="53"/>
      <c r="AA14" s="53"/>
      <c r="AB14" s="56">
        <f t="shared" si="8"/>
      </c>
      <c r="AC14" s="57">
        <f t="shared" si="4"/>
      </c>
      <c r="AD14" s="374">
        <f t="shared" si="9"/>
      </c>
    </row>
    <row r="15" spans="2:30" s="80" customFormat="1" ht="24.75" customHeight="1">
      <c r="B15" s="50"/>
      <c r="C15" s="51"/>
      <c r="D15" s="50"/>
      <c r="E15" s="52"/>
      <c r="F15" s="53"/>
      <c r="G15" s="53"/>
      <c r="H15" s="53"/>
      <c r="I15" s="55">
        <f t="shared" si="0"/>
      </c>
      <c r="J15" s="50"/>
      <c r="K15" s="53"/>
      <c r="L15" s="53"/>
      <c r="M15" s="56">
        <f t="shared" si="5"/>
      </c>
      <c r="N15" s="57">
        <f t="shared" si="1"/>
      </c>
      <c r="O15" s="50"/>
      <c r="P15" s="53"/>
      <c r="Q15" s="53"/>
      <c r="R15" s="56">
        <f t="shared" si="6"/>
      </c>
      <c r="S15" s="57">
        <f t="shared" si="2"/>
      </c>
      <c r="T15" s="50"/>
      <c r="U15" s="53"/>
      <c r="V15" s="53"/>
      <c r="W15" s="56">
        <f t="shared" si="7"/>
      </c>
      <c r="X15" s="57">
        <f t="shared" si="3"/>
      </c>
      <c r="Y15" s="50"/>
      <c r="Z15" s="53"/>
      <c r="AA15" s="53"/>
      <c r="AB15" s="56">
        <f t="shared" si="8"/>
      </c>
      <c r="AC15" s="57">
        <f t="shared" si="4"/>
      </c>
      <c r="AD15" s="374">
        <f t="shared" si="9"/>
      </c>
    </row>
    <row r="16" spans="2:30" s="80" customFormat="1" ht="24.75" customHeight="1">
      <c r="B16" s="50"/>
      <c r="C16" s="51"/>
      <c r="D16" s="50"/>
      <c r="E16" s="52"/>
      <c r="F16" s="53"/>
      <c r="G16" s="53"/>
      <c r="H16" s="53"/>
      <c r="I16" s="55">
        <f t="shared" si="0"/>
      </c>
      <c r="J16" s="50"/>
      <c r="K16" s="53"/>
      <c r="L16" s="53"/>
      <c r="M16" s="56">
        <f t="shared" si="5"/>
      </c>
      <c r="N16" s="57">
        <f t="shared" si="1"/>
      </c>
      <c r="O16" s="50"/>
      <c r="P16" s="53"/>
      <c r="Q16" s="53"/>
      <c r="R16" s="56">
        <f t="shared" si="6"/>
      </c>
      <c r="S16" s="57">
        <f t="shared" si="2"/>
      </c>
      <c r="T16" s="50"/>
      <c r="U16" s="53"/>
      <c r="V16" s="53"/>
      <c r="W16" s="56">
        <f t="shared" si="7"/>
      </c>
      <c r="X16" s="57">
        <f t="shared" si="3"/>
      </c>
      <c r="Y16" s="50"/>
      <c r="Z16" s="53"/>
      <c r="AA16" s="53"/>
      <c r="AB16" s="56">
        <f t="shared" si="8"/>
      </c>
      <c r="AC16" s="57">
        <f t="shared" si="4"/>
      </c>
      <c r="AD16" s="374">
        <f t="shared" si="9"/>
      </c>
    </row>
    <row r="17" spans="2:30" s="80" customFormat="1" ht="24.75" customHeight="1">
      <c r="B17" s="50"/>
      <c r="C17" s="51"/>
      <c r="D17" s="50"/>
      <c r="E17" s="52"/>
      <c r="F17" s="53"/>
      <c r="G17" s="53"/>
      <c r="H17" s="53"/>
      <c r="I17" s="55">
        <f t="shared" si="0"/>
      </c>
      <c r="J17" s="50"/>
      <c r="K17" s="53"/>
      <c r="L17" s="53"/>
      <c r="M17" s="56">
        <f t="shared" si="5"/>
      </c>
      <c r="N17" s="57">
        <f t="shared" si="1"/>
      </c>
      <c r="O17" s="50"/>
      <c r="P17" s="53"/>
      <c r="Q17" s="53"/>
      <c r="R17" s="56">
        <f t="shared" si="6"/>
      </c>
      <c r="S17" s="57">
        <f t="shared" si="2"/>
      </c>
      <c r="T17" s="50"/>
      <c r="U17" s="53"/>
      <c r="V17" s="53"/>
      <c r="W17" s="56">
        <f t="shared" si="7"/>
      </c>
      <c r="X17" s="57">
        <f t="shared" si="3"/>
      </c>
      <c r="Y17" s="50"/>
      <c r="Z17" s="53"/>
      <c r="AA17" s="53"/>
      <c r="AB17" s="56">
        <f t="shared" si="8"/>
      </c>
      <c r="AC17" s="57">
        <f t="shared" si="4"/>
      </c>
      <c r="AD17" s="374">
        <f t="shared" si="9"/>
      </c>
    </row>
    <row r="18" spans="2:30" s="80" customFormat="1" ht="24.75" customHeight="1">
      <c r="B18" s="50"/>
      <c r="C18" s="51"/>
      <c r="D18" s="50"/>
      <c r="E18" s="52"/>
      <c r="F18" s="53"/>
      <c r="G18" s="53"/>
      <c r="H18" s="53"/>
      <c r="I18" s="55">
        <f t="shared" si="0"/>
      </c>
      <c r="J18" s="50"/>
      <c r="K18" s="53"/>
      <c r="L18" s="53"/>
      <c r="M18" s="56">
        <f t="shared" si="5"/>
      </c>
      <c r="N18" s="57">
        <f t="shared" si="1"/>
      </c>
      <c r="O18" s="50"/>
      <c r="P18" s="53"/>
      <c r="Q18" s="53"/>
      <c r="R18" s="56">
        <f t="shared" si="6"/>
      </c>
      <c r="S18" s="57">
        <f t="shared" si="2"/>
      </c>
      <c r="T18" s="50"/>
      <c r="U18" s="53"/>
      <c r="V18" s="53"/>
      <c r="W18" s="56">
        <f t="shared" si="7"/>
      </c>
      <c r="X18" s="57">
        <f t="shared" si="3"/>
      </c>
      <c r="Y18" s="50"/>
      <c r="Z18" s="53"/>
      <c r="AA18" s="53"/>
      <c r="AB18" s="56">
        <f t="shared" si="8"/>
      </c>
      <c r="AC18" s="57">
        <f t="shared" si="4"/>
      </c>
      <c r="AD18" s="374">
        <f t="shared" si="9"/>
      </c>
    </row>
    <row r="19" spans="2:30" s="80" customFormat="1" ht="24.75" customHeight="1">
      <c r="B19" s="50"/>
      <c r="C19" s="51"/>
      <c r="D19" s="50"/>
      <c r="E19" s="52"/>
      <c r="F19" s="53"/>
      <c r="G19" s="53"/>
      <c r="H19" s="53"/>
      <c r="I19" s="55">
        <f t="shared" si="0"/>
      </c>
      <c r="J19" s="50"/>
      <c r="K19" s="53"/>
      <c r="L19" s="53"/>
      <c r="M19" s="56">
        <f t="shared" si="5"/>
      </c>
      <c r="N19" s="57">
        <f t="shared" si="1"/>
      </c>
      <c r="O19" s="50"/>
      <c r="P19" s="53"/>
      <c r="Q19" s="53"/>
      <c r="R19" s="56">
        <f t="shared" si="6"/>
      </c>
      <c r="S19" s="57">
        <f t="shared" si="2"/>
      </c>
      <c r="T19" s="50"/>
      <c r="U19" s="53"/>
      <c r="V19" s="53"/>
      <c r="W19" s="56">
        <f t="shared" si="7"/>
      </c>
      <c r="X19" s="57">
        <f t="shared" si="3"/>
      </c>
      <c r="Y19" s="50"/>
      <c r="Z19" s="53"/>
      <c r="AA19" s="53"/>
      <c r="AB19" s="56">
        <f t="shared" si="8"/>
      </c>
      <c r="AC19" s="57">
        <f t="shared" si="4"/>
      </c>
      <c r="AD19" s="374">
        <f t="shared" si="9"/>
      </c>
    </row>
    <row r="20" spans="2:30" s="80" customFormat="1" ht="24.75" customHeight="1">
      <c r="B20" s="50"/>
      <c r="C20" s="51"/>
      <c r="D20" s="50"/>
      <c r="E20" s="52"/>
      <c r="F20" s="53"/>
      <c r="G20" s="53"/>
      <c r="H20" s="53"/>
      <c r="I20" s="55">
        <f t="shared" si="0"/>
      </c>
      <c r="J20" s="50"/>
      <c r="K20" s="53"/>
      <c r="L20" s="53"/>
      <c r="M20" s="56">
        <f t="shared" si="5"/>
      </c>
      <c r="N20" s="57">
        <f t="shared" si="1"/>
      </c>
      <c r="O20" s="50"/>
      <c r="P20" s="53"/>
      <c r="Q20" s="53"/>
      <c r="R20" s="56">
        <f t="shared" si="6"/>
      </c>
      <c r="S20" s="57">
        <f t="shared" si="2"/>
      </c>
      <c r="T20" s="50"/>
      <c r="U20" s="53"/>
      <c r="V20" s="53"/>
      <c r="W20" s="56">
        <f t="shared" si="7"/>
      </c>
      <c r="X20" s="57">
        <f t="shared" si="3"/>
      </c>
      <c r="Y20" s="50"/>
      <c r="Z20" s="53"/>
      <c r="AA20" s="53"/>
      <c r="AB20" s="56">
        <f t="shared" si="8"/>
      </c>
      <c r="AC20" s="57">
        <f t="shared" si="4"/>
      </c>
      <c r="AD20" s="374">
        <f t="shared" si="9"/>
      </c>
    </row>
    <row r="21" spans="2:30" s="80" customFormat="1" ht="24.75" customHeight="1">
      <c r="B21" s="50"/>
      <c r="C21" s="51"/>
      <c r="D21" s="50"/>
      <c r="E21" s="52"/>
      <c r="F21" s="53"/>
      <c r="G21" s="53"/>
      <c r="H21" s="53"/>
      <c r="I21" s="55">
        <f t="shared" si="0"/>
      </c>
      <c r="J21" s="50"/>
      <c r="K21" s="53"/>
      <c r="L21" s="53"/>
      <c r="M21" s="56">
        <f t="shared" si="5"/>
      </c>
      <c r="N21" s="57">
        <f t="shared" si="1"/>
      </c>
      <c r="O21" s="50"/>
      <c r="P21" s="53"/>
      <c r="Q21" s="53"/>
      <c r="R21" s="56">
        <f t="shared" si="6"/>
      </c>
      <c r="S21" s="57">
        <f t="shared" si="2"/>
      </c>
      <c r="T21" s="50"/>
      <c r="U21" s="53"/>
      <c r="V21" s="53"/>
      <c r="W21" s="56">
        <f t="shared" si="7"/>
      </c>
      <c r="X21" s="57">
        <f t="shared" si="3"/>
      </c>
      <c r="Y21" s="50"/>
      <c r="Z21" s="53"/>
      <c r="AA21" s="53"/>
      <c r="AB21" s="56">
        <f t="shared" si="8"/>
      </c>
      <c r="AC21" s="57">
        <f t="shared" si="4"/>
      </c>
      <c r="AD21" s="374">
        <f t="shared" si="9"/>
      </c>
    </row>
    <row r="22" spans="2:30" s="80" customFormat="1" ht="24.75" customHeight="1">
      <c r="B22" s="50"/>
      <c r="C22" s="51"/>
      <c r="D22" s="50"/>
      <c r="E22" s="52"/>
      <c r="F22" s="53"/>
      <c r="G22" s="53"/>
      <c r="H22" s="53"/>
      <c r="I22" s="55">
        <f t="shared" si="0"/>
      </c>
      <c r="J22" s="50"/>
      <c r="K22" s="53"/>
      <c r="L22" s="53"/>
      <c r="M22" s="56">
        <f t="shared" si="5"/>
      </c>
      <c r="N22" s="57">
        <f t="shared" si="1"/>
      </c>
      <c r="O22" s="50"/>
      <c r="P22" s="53"/>
      <c r="Q22" s="53"/>
      <c r="R22" s="56">
        <f t="shared" si="6"/>
      </c>
      <c r="S22" s="57">
        <f t="shared" si="2"/>
      </c>
      <c r="T22" s="50"/>
      <c r="U22" s="53"/>
      <c r="V22" s="53"/>
      <c r="W22" s="56">
        <f t="shared" si="7"/>
      </c>
      <c r="X22" s="57">
        <f t="shared" si="3"/>
      </c>
      <c r="Y22" s="50"/>
      <c r="Z22" s="53"/>
      <c r="AA22" s="53"/>
      <c r="AB22" s="56">
        <f t="shared" si="8"/>
      </c>
      <c r="AC22" s="57">
        <f t="shared" si="4"/>
      </c>
      <c r="AD22" s="374">
        <f t="shared" si="9"/>
      </c>
    </row>
    <row r="23" spans="2:30" s="80" customFormat="1" ht="24.75" customHeight="1">
      <c r="B23" s="50"/>
      <c r="C23" s="51"/>
      <c r="D23" s="50"/>
      <c r="E23" s="52"/>
      <c r="F23" s="53"/>
      <c r="G23" s="53"/>
      <c r="H23" s="53"/>
      <c r="I23" s="55">
        <f t="shared" si="0"/>
      </c>
      <c r="J23" s="50"/>
      <c r="K23" s="53"/>
      <c r="L23" s="53"/>
      <c r="M23" s="56">
        <f t="shared" si="5"/>
      </c>
      <c r="N23" s="57">
        <f t="shared" si="1"/>
      </c>
      <c r="O23" s="50"/>
      <c r="P23" s="53"/>
      <c r="Q23" s="53"/>
      <c r="R23" s="56">
        <f t="shared" si="6"/>
      </c>
      <c r="S23" s="57">
        <f t="shared" si="2"/>
      </c>
      <c r="T23" s="50"/>
      <c r="U23" s="53"/>
      <c r="V23" s="53"/>
      <c r="W23" s="56">
        <f t="shared" si="7"/>
      </c>
      <c r="X23" s="57">
        <f t="shared" si="3"/>
      </c>
      <c r="Y23" s="50"/>
      <c r="Z23" s="53"/>
      <c r="AA23" s="53"/>
      <c r="AB23" s="56">
        <f t="shared" si="8"/>
      </c>
      <c r="AC23" s="57">
        <f t="shared" si="4"/>
      </c>
      <c r="AD23" s="374">
        <f t="shared" si="9"/>
      </c>
    </row>
    <row r="24" spans="2:30" s="80" customFormat="1" ht="24.75" customHeight="1">
      <c r="B24" s="50"/>
      <c r="C24" s="51"/>
      <c r="D24" s="50"/>
      <c r="E24" s="52"/>
      <c r="F24" s="53"/>
      <c r="G24" s="53"/>
      <c r="H24" s="53"/>
      <c r="I24" s="55">
        <f t="shared" si="0"/>
      </c>
      <c r="J24" s="50"/>
      <c r="K24" s="53"/>
      <c r="L24" s="53"/>
      <c r="M24" s="56">
        <f t="shared" si="5"/>
      </c>
      <c r="N24" s="57">
        <f t="shared" si="1"/>
      </c>
      <c r="O24" s="50"/>
      <c r="P24" s="53"/>
      <c r="Q24" s="53"/>
      <c r="R24" s="56">
        <f t="shared" si="6"/>
      </c>
      <c r="S24" s="57">
        <f t="shared" si="2"/>
      </c>
      <c r="T24" s="50"/>
      <c r="U24" s="53"/>
      <c r="V24" s="53"/>
      <c r="W24" s="56">
        <f t="shared" si="7"/>
      </c>
      <c r="X24" s="57">
        <f t="shared" si="3"/>
      </c>
      <c r="Y24" s="50"/>
      <c r="Z24" s="53"/>
      <c r="AA24" s="53"/>
      <c r="AB24" s="56">
        <f t="shared" si="8"/>
      </c>
      <c r="AC24" s="57">
        <f t="shared" si="4"/>
      </c>
      <c r="AD24" s="374">
        <f t="shared" si="9"/>
      </c>
    </row>
    <row r="25" spans="2:30" s="80" customFormat="1" ht="24.75" customHeight="1">
      <c r="B25" s="50"/>
      <c r="C25" s="51"/>
      <c r="D25" s="50"/>
      <c r="E25" s="52"/>
      <c r="F25" s="53"/>
      <c r="G25" s="53"/>
      <c r="H25" s="53"/>
      <c r="I25" s="55">
        <f t="shared" si="0"/>
      </c>
      <c r="J25" s="50"/>
      <c r="K25" s="53"/>
      <c r="L25" s="53"/>
      <c r="M25" s="56">
        <f t="shared" si="5"/>
      </c>
      <c r="N25" s="57">
        <f t="shared" si="1"/>
      </c>
      <c r="O25" s="50"/>
      <c r="P25" s="53"/>
      <c r="Q25" s="53"/>
      <c r="R25" s="56">
        <f t="shared" si="6"/>
      </c>
      <c r="S25" s="57">
        <f t="shared" si="2"/>
      </c>
      <c r="T25" s="50"/>
      <c r="U25" s="53"/>
      <c r="V25" s="53"/>
      <c r="W25" s="56">
        <f t="shared" si="7"/>
      </c>
      <c r="X25" s="57">
        <f t="shared" si="3"/>
      </c>
      <c r="Y25" s="50"/>
      <c r="Z25" s="53"/>
      <c r="AA25" s="53"/>
      <c r="AB25" s="56">
        <f t="shared" si="8"/>
      </c>
      <c r="AC25" s="57">
        <f t="shared" si="4"/>
      </c>
      <c r="AD25" s="374">
        <f t="shared" si="9"/>
      </c>
    </row>
    <row r="26" spans="2:30" s="80" customFormat="1" ht="24.75" customHeight="1">
      <c r="B26" s="50"/>
      <c r="C26" s="51"/>
      <c r="D26" s="50"/>
      <c r="E26" s="52"/>
      <c r="F26" s="53"/>
      <c r="G26" s="53"/>
      <c r="H26" s="53"/>
      <c r="I26" s="55">
        <f t="shared" si="0"/>
      </c>
      <c r="J26" s="50"/>
      <c r="K26" s="53"/>
      <c r="L26" s="53"/>
      <c r="M26" s="56">
        <f t="shared" si="5"/>
      </c>
      <c r="N26" s="57">
        <f t="shared" si="1"/>
      </c>
      <c r="O26" s="50"/>
      <c r="P26" s="53"/>
      <c r="Q26" s="53"/>
      <c r="R26" s="56">
        <f t="shared" si="6"/>
      </c>
      <c r="S26" s="57">
        <f t="shared" si="2"/>
      </c>
      <c r="T26" s="50"/>
      <c r="U26" s="53"/>
      <c r="V26" s="53"/>
      <c r="W26" s="56">
        <f t="shared" si="7"/>
      </c>
      <c r="X26" s="57">
        <f t="shared" si="3"/>
      </c>
      <c r="Y26" s="50"/>
      <c r="Z26" s="53"/>
      <c r="AA26" s="53"/>
      <c r="AB26" s="56">
        <f t="shared" si="8"/>
      </c>
      <c r="AC26" s="57">
        <f t="shared" si="4"/>
      </c>
      <c r="AD26" s="374">
        <f t="shared" si="9"/>
      </c>
    </row>
    <row r="27" spans="2:30" s="80" customFormat="1" ht="24.75" customHeight="1">
      <c r="B27" s="50"/>
      <c r="C27" s="51"/>
      <c r="D27" s="50"/>
      <c r="E27" s="52"/>
      <c r="F27" s="53"/>
      <c r="G27" s="53"/>
      <c r="H27" s="53"/>
      <c r="I27" s="55">
        <f t="shared" si="0"/>
      </c>
      <c r="J27" s="50"/>
      <c r="K27" s="53"/>
      <c r="L27" s="53"/>
      <c r="M27" s="56">
        <f t="shared" si="5"/>
      </c>
      <c r="N27" s="57">
        <f t="shared" si="1"/>
      </c>
      <c r="O27" s="50"/>
      <c r="P27" s="53"/>
      <c r="Q27" s="53"/>
      <c r="R27" s="56">
        <f t="shared" si="6"/>
      </c>
      <c r="S27" s="57">
        <f t="shared" si="2"/>
      </c>
      <c r="T27" s="50"/>
      <c r="U27" s="53"/>
      <c r="V27" s="53"/>
      <c r="W27" s="56">
        <f t="shared" si="7"/>
      </c>
      <c r="X27" s="57">
        <f t="shared" si="3"/>
      </c>
      <c r="Y27" s="50"/>
      <c r="Z27" s="53"/>
      <c r="AA27" s="53"/>
      <c r="AB27" s="56">
        <f t="shared" si="8"/>
      </c>
      <c r="AC27" s="57">
        <f t="shared" si="4"/>
      </c>
      <c r="AD27" s="374">
        <f t="shared" si="9"/>
      </c>
    </row>
    <row r="28" spans="2:30" s="80" customFormat="1" ht="24.75" customHeight="1">
      <c r="B28" s="50"/>
      <c r="C28" s="51"/>
      <c r="D28" s="50"/>
      <c r="E28" s="52"/>
      <c r="F28" s="53"/>
      <c r="G28" s="53"/>
      <c r="H28" s="53"/>
      <c r="I28" s="55">
        <f t="shared" si="0"/>
      </c>
      <c r="J28" s="50"/>
      <c r="K28" s="53"/>
      <c r="L28" s="53"/>
      <c r="M28" s="56">
        <f t="shared" si="5"/>
      </c>
      <c r="N28" s="57">
        <f t="shared" si="1"/>
      </c>
      <c r="O28" s="50"/>
      <c r="P28" s="53"/>
      <c r="Q28" s="53"/>
      <c r="R28" s="56">
        <f t="shared" si="6"/>
      </c>
      <c r="S28" s="57">
        <f t="shared" si="2"/>
      </c>
      <c r="T28" s="50"/>
      <c r="U28" s="53"/>
      <c r="V28" s="53"/>
      <c r="W28" s="56">
        <f t="shared" si="7"/>
      </c>
      <c r="X28" s="57">
        <f t="shared" si="3"/>
      </c>
      <c r="Y28" s="50"/>
      <c r="Z28" s="53"/>
      <c r="AA28" s="53"/>
      <c r="AB28" s="56">
        <f t="shared" si="8"/>
      </c>
      <c r="AC28" s="57">
        <f t="shared" si="4"/>
      </c>
      <c r="AD28" s="374">
        <f t="shared" si="9"/>
      </c>
    </row>
    <row r="29" spans="2:30" s="80" customFormat="1" ht="24.75" customHeight="1">
      <c r="B29" s="50"/>
      <c r="C29" s="51"/>
      <c r="D29" s="50"/>
      <c r="E29" s="52"/>
      <c r="F29" s="53"/>
      <c r="G29" s="53"/>
      <c r="H29" s="53"/>
      <c r="I29" s="55">
        <f t="shared" si="0"/>
      </c>
      <c r="J29" s="50"/>
      <c r="K29" s="53"/>
      <c r="L29" s="53"/>
      <c r="M29" s="56">
        <f t="shared" si="5"/>
      </c>
      <c r="N29" s="57">
        <f t="shared" si="1"/>
      </c>
      <c r="O29" s="50"/>
      <c r="P29" s="53"/>
      <c r="Q29" s="53"/>
      <c r="R29" s="56">
        <f t="shared" si="6"/>
      </c>
      <c r="S29" s="57">
        <f t="shared" si="2"/>
      </c>
      <c r="T29" s="50"/>
      <c r="U29" s="53"/>
      <c r="V29" s="53"/>
      <c r="W29" s="56">
        <f t="shared" si="7"/>
      </c>
      <c r="X29" s="57">
        <f t="shared" si="3"/>
      </c>
      <c r="Y29" s="50"/>
      <c r="Z29" s="53"/>
      <c r="AA29" s="53"/>
      <c r="AB29" s="56">
        <f t="shared" si="8"/>
      </c>
      <c r="AC29" s="57">
        <f t="shared" si="4"/>
      </c>
      <c r="AD29" s="374">
        <f t="shared" si="9"/>
      </c>
    </row>
    <row r="30" spans="2:30" s="80" customFormat="1" ht="24.75" customHeight="1">
      <c r="B30" s="50"/>
      <c r="C30" s="51"/>
      <c r="D30" s="50"/>
      <c r="E30" s="52"/>
      <c r="F30" s="53"/>
      <c r="G30" s="53"/>
      <c r="H30" s="53"/>
      <c r="I30" s="55">
        <f t="shared" si="0"/>
      </c>
      <c r="J30" s="50"/>
      <c r="K30" s="53"/>
      <c r="L30" s="53"/>
      <c r="M30" s="56">
        <f t="shared" si="5"/>
      </c>
      <c r="N30" s="57">
        <f t="shared" si="1"/>
      </c>
      <c r="O30" s="50"/>
      <c r="P30" s="53"/>
      <c r="Q30" s="53"/>
      <c r="R30" s="56">
        <f t="shared" si="6"/>
      </c>
      <c r="S30" s="57">
        <f t="shared" si="2"/>
      </c>
      <c r="T30" s="50"/>
      <c r="U30" s="53"/>
      <c r="V30" s="53"/>
      <c r="W30" s="56">
        <f t="shared" si="7"/>
      </c>
      <c r="X30" s="57">
        <f t="shared" si="3"/>
      </c>
      <c r="Y30" s="50"/>
      <c r="Z30" s="53"/>
      <c r="AA30" s="53"/>
      <c r="AB30" s="56">
        <f t="shared" si="8"/>
      </c>
      <c r="AC30" s="57">
        <f t="shared" si="4"/>
      </c>
      <c r="AD30" s="374">
        <f t="shared" si="9"/>
      </c>
    </row>
    <row r="31" spans="2:30" s="80" customFormat="1" ht="24.75" customHeight="1">
      <c r="B31" s="50"/>
      <c r="C31" s="51"/>
      <c r="D31" s="50"/>
      <c r="E31" s="52"/>
      <c r="F31" s="53"/>
      <c r="G31" s="53"/>
      <c r="H31" s="53"/>
      <c r="I31" s="55">
        <f t="shared" si="0"/>
      </c>
      <c r="J31" s="50"/>
      <c r="K31" s="53"/>
      <c r="L31" s="53"/>
      <c r="M31" s="56">
        <f t="shared" si="5"/>
      </c>
      <c r="N31" s="57">
        <f t="shared" si="1"/>
      </c>
      <c r="O31" s="50"/>
      <c r="P31" s="53"/>
      <c r="Q31" s="53"/>
      <c r="R31" s="56">
        <f t="shared" si="6"/>
      </c>
      <c r="S31" s="57">
        <f t="shared" si="2"/>
      </c>
      <c r="T31" s="50"/>
      <c r="U31" s="53"/>
      <c r="V31" s="53"/>
      <c r="W31" s="56">
        <f t="shared" si="7"/>
      </c>
      <c r="X31" s="57">
        <f t="shared" si="3"/>
      </c>
      <c r="Y31" s="50"/>
      <c r="Z31" s="53"/>
      <c r="AA31" s="53"/>
      <c r="AB31" s="56">
        <f t="shared" si="8"/>
      </c>
      <c r="AC31" s="57">
        <f t="shared" si="4"/>
      </c>
      <c r="AD31" s="374">
        <f t="shared" si="9"/>
      </c>
    </row>
    <row r="32" spans="2:30" s="91" customFormat="1" ht="24.75" customHeight="1">
      <c r="B32" s="50"/>
      <c r="C32" s="51"/>
      <c r="D32" s="50"/>
      <c r="E32" s="52"/>
      <c r="F32" s="53"/>
      <c r="G32" s="53"/>
      <c r="H32" s="53"/>
      <c r="I32" s="55">
        <f t="shared" si="0"/>
      </c>
      <c r="J32" s="50"/>
      <c r="K32" s="53"/>
      <c r="L32" s="53"/>
      <c r="M32" s="56">
        <f t="shared" si="5"/>
      </c>
      <c r="N32" s="57">
        <f t="shared" si="1"/>
      </c>
      <c r="O32" s="50"/>
      <c r="P32" s="53"/>
      <c r="Q32" s="53"/>
      <c r="R32" s="56">
        <f t="shared" si="6"/>
      </c>
      <c r="S32" s="57">
        <f t="shared" si="2"/>
      </c>
      <c r="T32" s="50"/>
      <c r="U32" s="53"/>
      <c r="V32" s="53"/>
      <c r="W32" s="56">
        <f t="shared" si="7"/>
      </c>
      <c r="X32" s="57">
        <f t="shared" si="3"/>
      </c>
      <c r="Y32" s="50"/>
      <c r="Z32" s="53"/>
      <c r="AA32" s="53"/>
      <c r="AB32" s="56">
        <f t="shared" si="8"/>
      </c>
      <c r="AC32" s="57">
        <f t="shared" si="4"/>
      </c>
      <c r="AD32" s="374">
        <f t="shared" si="9"/>
      </c>
    </row>
    <row r="33" spans="2:30" s="91" customFormat="1" ht="24.75" customHeight="1">
      <c r="B33" s="50"/>
      <c r="C33" s="51"/>
      <c r="D33" s="50"/>
      <c r="E33" s="52"/>
      <c r="F33" s="53"/>
      <c r="G33" s="53"/>
      <c r="H33" s="53"/>
      <c r="I33" s="55">
        <f t="shared" si="0"/>
      </c>
      <c r="J33" s="50"/>
      <c r="K33" s="53"/>
      <c r="L33" s="53"/>
      <c r="M33" s="56">
        <f t="shared" si="5"/>
      </c>
      <c r="N33" s="57">
        <f t="shared" si="1"/>
      </c>
      <c r="O33" s="50"/>
      <c r="P33" s="53"/>
      <c r="Q33" s="53"/>
      <c r="R33" s="56">
        <f t="shared" si="6"/>
      </c>
      <c r="S33" s="57">
        <f t="shared" si="2"/>
      </c>
      <c r="T33" s="50"/>
      <c r="U33" s="53"/>
      <c r="V33" s="53"/>
      <c r="W33" s="56">
        <f t="shared" si="7"/>
      </c>
      <c r="X33" s="57">
        <f t="shared" si="3"/>
      </c>
      <c r="Y33" s="50"/>
      <c r="Z33" s="53"/>
      <c r="AA33" s="53"/>
      <c r="AB33" s="56">
        <f t="shared" si="8"/>
      </c>
      <c r="AC33" s="57">
        <f t="shared" si="4"/>
      </c>
      <c r="AD33" s="374">
        <f t="shared" si="9"/>
      </c>
    </row>
    <row r="34" spans="2:30" s="91" customFormat="1" ht="24.75" customHeight="1">
      <c r="B34" s="50"/>
      <c r="C34" s="51"/>
      <c r="D34" s="50"/>
      <c r="E34" s="52"/>
      <c r="F34" s="53"/>
      <c r="G34" s="53"/>
      <c r="H34" s="53"/>
      <c r="I34" s="55">
        <f t="shared" si="0"/>
      </c>
      <c r="J34" s="50"/>
      <c r="K34" s="53"/>
      <c r="L34" s="53"/>
      <c r="M34" s="56">
        <f t="shared" si="5"/>
      </c>
      <c r="N34" s="57">
        <f t="shared" si="1"/>
      </c>
      <c r="O34" s="50"/>
      <c r="P34" s="53"/>
      <c r="Q34" s="53"/>
      <c r="R34" s="56">
        <f t="shared" si="6"/>
      </c>
      <c r="S34" s="57">
        <f t="shared" si="2"/>
      </c>
      <c r="T34" s="50"/>
      <c r="U34" s="53"/>
      <c r="V34" s="53"/>
      <c r="W34" s="56">
        <f t="shared" si="7"/>
      </c>
      <c r="X34" s="57">
        <f t="shared" si="3"/>
      </c>
      <c r="Y34" s="50"/>
      <c r="Z34" s="53"/>
      <c r="AA34" s="53"/>
      <c r="AB34" s="56">
        <f t="shared" si="8"/>
      </c>
      <c r="AC34" s="57">
        <f t="shared" si="4"/>
      </c>
      <c r="AD34" s="374">
        <f t="shared" si="9"/>
      </c>
    </row>
    <row r="35" spans="2:30" s="91" customFormat="1" ht="24.75" customHeight="1">
      <c r="B35" s="50"/>
      <c r="C35" s="51"/>
      <c r="D35" s="50"/>
      <c r="E35" s="52"/>
      <c r="F35" s="53"/>
      <c r="G35" s="53"/>
      <c r="H35" s="53"/>
      <c r="I35" s="55">
        <f t="shared" si="0"/>
      </c>
      <c r="J35" s="50"/>
      <c r="K35" s="53"/>
      <c r="L35" s="53"/>
      <c r="M35" s="56">
        <f t="shared" si="5"/>
      </c>
      <c r="N35" s="57">
        <f t="shared" si="1"/>
      </c>
      <c r="O35" s="50"/>
      <c r="P35" s="53"/>
      <c r="Q35" s="53"/>
      <c r="R35" s="56">
        <f t="shared" si="6"/>
      </c>
      <c r="S35" s="57">
        <f t="shared" si="2"/>
      </c>
      <c r="T35" s="50"/>
      <c r="U35" s="53"/>
      <c r="V35" s="53"/>
      <c r="W35" s="56">
        <f t="shared" si="7"/>
      </c>
      <c r="X35" s="57">
        <f t="shared" si="3"/>
      </c>
      <c r="Y35" s="50"/>
      <c r="Z35" s="53"/>
      <c r="AA35" s="53"/>
      <c r="AB35" s="56">
        <f t="shared" si="8"/>
      </c>
      <c r="AC35" s="57">
        <f t="shared" si="4"/>
      </c>
      <c r="AD35" s="374">
        <f t="shared" si="9"/>
      </c>
    </row>
    <row r="36" spans="2:30" s="91" customFormat="1" ht="24.75" customHeight="1">
      <c r="B36" s="50"/>
      <c r="C36" s="51"/>
      <c r="D36" s="50"/>
      <c r="E36" s="52"/>
      <c r="F36" s="53"/>
      <c r="G36" s="53"/>
      <c r="H36" s="53"/>
      <c r="I36" s="55">
        <f t="shared" si="0"/>
      </c>
      <c r="J36" s="50"/>
      <c r="K36" s="53"/>
      <c r="L36" s="53"/>
      <c r="M36" s="56">
        <f t="shared" si="5"/>
      </c>
      <c r="N36" s="57">
        <f t="shared" si="1"/>
      </c>
      <c r="O36" s="50"/>
      <c r="P36" s="53"/>
      <c r="Q36" s="53"/>
      <c r="R36" s="56">
        <f t="shared" si="6"/>
      </c>
      <c r="S36" s="57">
        <f t="shared" si="2"/>
      </c>
      <c r="T36" s="50"/>
      <c r="U36" s="53"/>
      <c r="V36" s="53"/>
      <c r="W36" s="56">
        <f t="shared" si="7"/>
      </c>
      <c r="X36" s="57">
        <f t="shared" si="3"/>
      </c>
      <c r="Y36" s="50"/>
      <c r="Z36" s="53"/>
      <c r="AA36" s="53"/>
      <c r="AB36" s="56">
        <f t="shared" si="8"/>
      </c>
      <c r="AC36" s="57">
        <f t="shared" si="4"/>
      </c>
      <c r="AD36" s="374">
        <f t="shared" si="9"/>
      </c>
    </row>
    <row r="37" spans="2:30" s="91" customFormat="1" ht="24.75" customHeight="1">
      <c r="B37" s="50"/>
      <c r="C37" s="51"/>
      <c r="D37" s="50"/>
      <c r="E37" s="52"/>
      <c r="F37" s="53"/>
      <c r="G37" s="53"/>
      <c r="H37" s="53"/>
      <c r="I37" s="55">
        <f t="shared" si="0"/>
      </c>
      <c r="J37" s="50"/>
      <c r="K37" s="53"/>
      <c r="L37" s="53"/>
      <c r="M37" s="56">
        <f t="shared" si="5"/>
      </c>
      <c r="N37" s="57">
        <f t="shared" si="1"/>
      </c>
      <c r="O37" s="50"/>
      <c r="P37" s="53"/>
      <c r="Q37" s="53"/>
      <c r="R37" s="56">
        <f t="shared" si="6"/>
      </c>
      <c r="S37" s="57">
        <f t="shared" si="2"/>
      </c>
      <c r="T37" s="50"/>
      <c r="U37" s="53"/>
      <c r="V37" s="53"/>
      <c r="W37" s="56">
        <f t="shared" si="7"/>
      </c>
      <c r="X37" s="57">
        <f t="shared" si="3"/>
      </c>
      <c r="Y37" s="50"/>
      <c r="Z37" s="53"/>
      <c r="AA37" s="53"/>
      <c r="AB37" s="56">
        <f t="shared" si="8"/>
      </c>
      <c r="AC37" s="57">
        <f t="shared" si="4"/>
      </c>
      <c r="AD37" s="374">
        <f t="shared" si="9"/>
      </c>
    </row>
    <row r="38" spans="2:30" s="91" customFormat="1" ht="24.75" customHeight="1">
      <c r="B38" s="50"/>
      <c r="C38" s="51"/>
      <c r="D38" s="50"/>
      <c r="E38" s="52"/>
      <c r="F38" s="53"/>
      <c r="G38" s="53"/>
      <c r="H38" s="53"/>
      <c r="I38" s="55">
        <f t="shared" si="0"/>
      </c>
      <c r="J38" s="50"/>
      <c r="K38" s="53"/>
      <c r="L38" s="53"/>
      <c r="M38" s="56">
        <f t="shared" si="5"/>
      </c>
      <c r="N38" s="57">
        <f t="shared" si="1"/>
      </c>
      <c r="O38" s="50"/>
      <c r="P38" s="53"/>
      <c r="Q38" s="53"/>
      <c r="R38" s="56">
        <f t="shared" si="6"/>
      </c>
      <c r="S38" s="57">
        <f t="shared" si="2"/>
      </c>
      <c r="T38" s="50"/>
      <c r="U38" s="53"/>
      <c r="V38" s="53"/>
      <c r="W38" s="56">
        <f t="shared" si="7"/>
      </c>
      <c r="X38" s="57">
        <f t="shared" si="3"/>
      </c>
      <c r="Y38" s="50"/>
      <c r="Z38" s="53"/>
      <c r="AA38" s="53"/>
      <c r="AB38" s="56">
        <f t="shared" si="8"/>
      </c>
      <c r="AC38" s="57">
        <f t="shared" si="4"/>
      </c>
      <c r="AD38" s="374">
        <f t="shared" si="9"/>
      </c>
    </row>
    <row r="39" spans="2:30" s="91" customFormat="1" ht="24.75" customHeight="1">
      <c r="B39" s="50"/>
      <c r="C39" s="51"/>
      <c r="D39" s="50"/>
      <c r="E39" s="52"/>
      <c r="F39" s="53"/>
      <c r="G39" s="53"/>
      <c r="H39" s="53"/>
      <c r="I39" s="55">
        <f t="shared" si="0"/>
      </c>
      <c r="J39" s="50"/>
      <c r="K39" s="53"/>
      <c r="L39" s="53"/>
      <c r="M39" s="56">
        <f t="shared" si="5"/>
      </c>
      <c r="N39" s="57">
        <f t="shared" si="1"/>
      </c>
      <c r="O39" s="50"/>
      <c r="P39" s="53"/>
      <c r="Q39" s="53"/>
      <c r="R39" s="56">
        <f t="shared" si="6"/>
      </c>
      <c r="S39" s="57">
        <f t="shared" si="2"/>
      </c>
      <c r="T39" s="50"/>
      <c r="U39" s="53"/>
      <c r="V39" s="53"/>
      <c r="W39" s="56">
        <f t="shared" si="7"/>
      </c>
      <c r="X39" s="57">
        <f t="shared" si="3"/>
      </c>
      <c r="Y39" s="50"/>
      <c r="Z39" s="53"/>
      <c r="AA39" s="53"/>
      <c r="AB39" s="56">
        <f t="shared" si="8"/>
      </c>
      <c r="AC39" s="57">
        <f t="shared" si="4"/>
      </c>
      <c r="AD39" s="374">
        <f t="shared" si="9"/>
      </c>
    </row>
    <row r="40" spans="2:30" s="91" customFormat="1" ht="24.75" customHeight="1" thickBot="1">
      <c r="B40" s="50"/>
      <c r="C40" s="51"/>
      <c r="D40" s="50"/>
      <c r="E40" s="52"/>
      <c r="F40" s="53"/>
      <c r="G40" s="53"/>
      <c r="H40" s="53"/>
      <c r="I40" s="55">
        <f t="shared" si="0"/>
      </c>
      <c r="J40" s="50"/>
      <c r="K40" s="53"/>
      <c r="L40" s="53"/>
      <c r="M40" s="56">
        <f t="shared" si="5"/>
      </c>
      <c r="N40" s="57">
        <f t="shared" si="1"/>
      </c>
      <c r="O40" s="50"/>
      <c r="P40" s="53"/>
      <c r="Q40" s="53"/>
      <c r="R40" s="56">
        <f t="shared" si="6"/>
      </c>
      <c r="S40" s="57">
        <f t="shared" si="2"/>
      </c>
      <c r="T40" s="50"/>
      <c r="U40" s="53"/>
      <c r="V40" s="53"/>
      <c r="W40" s="56">
        <f t="shared" si="7"/>
      </c>
      <c r="X40" s="57">
        <f t="shared" si="3"/>
      </c>
      <c r="Y40" s="50"/>
      <c r="Z40" s="53"/>
      <c r="AA40" s="53"/>
      <c r="AB40" s="56">
        <f t="shared" si="8"/>
      </c>
      <c r="AC40" s="57">
        <f t="shared" si="4"/>
      </c>
      <c r="AD40" s="374">
        <f t="shared" si="9"/>
      </c>
    </row>
    <row r="41" spans="2:30" s="91" customFormat="1" ht="24.75" customHeight="1" hidden="1">
      <c r="B41" s="50"/>
      <c r="C41" s="51"/>
      <c r="D41" s="50"/>
      <c r="E41" s="52"/>
      <c r="F41" s="53"/>
      <c r="G41" s="53"/>
      <c r="H41" s="53"/>
      <c r="I41" s="55">
        <f t="shared" si="0"/>
      </c>
      <c r="J41" s="50"/>
      <c r="K41" s="53"/>
      <c r="L41" s="53"/>
      <c r="M41" s="56">
        <f t="shared" si="5"/>
      </c>
      <c r="N41" s="57">
        <f t="shared" si="1"/>
      </c>
      <c r="O41" s="50"/>
      <c r="P41" s="53"/>
      <c r="Q41" s="53"/>
      <c r="R41" s="56">
        <f t="shared" si="6"/>
      </c>
      <c r="S41" s="57">
        <f t="shared" si="2"/>
      </c>
      <c r="T41" s="50"/>
      <c r="U41" s="53"/>
      <c r="V41" s="53"/>
      <c r="W41" s="56">
        <f t="shared" si="7"/>
      </c>
      <c r="X41" s="57">
        <f t="shared" si="3"/>
      </c>
      <c r="Y41" s="50"/>
      <c r="Z41" s="53"/>
      <c r="AA41" s="53"/>
      <c r="AB41" s="56">
        <f t="shared" si="8"/>
      </c>
      <c r="AC41" s="57">
        <f t="shared" si="4"/>
      </c>
      <c r="AD41" s="58">
        <f t="shared" si="9"/>
      </c>
    </row>
    <row r="42" spans="2:30" s="91" customFormat="1" ht="12.75" customHeight="1" hidden="1">
      <c r="B42" s="87"/>
      <c r="C42" s="88"/>
      <c r="D42" s="87"/>
      <c r="E42" s="89"/>
      <c r="F42" s="90"/>
      <c r="G42" s="90"/>
      <c r="H42" s="90"/>
      <c r="I42" s="55">
        <f t="shared" si="0"/>
      </c>
      <c r="J42" s="87"/>
      <c r="K42" s="90"/>
      <c r="L42" s="90"/>
      <c r="M42" s="56">
        <f>IF(COUNT($H42,K42,L42)&lt;&gt;0,(K42-(K42*L42/100))/$H42*100,"")</f>
      </c>
      <c r="N42" s="57">
        <f t="shared" si="1"/>
      </c>
      <c r="O42" s="87"/>
      <c r="P42" s="90"/>
      <c r="Q42" s="90"/>
      <c r="R42" s="56">
        <f t="shared" si="6"/>
      </c>
      <c r="S42" s="57">
        <f t="shared" si="2"/>
      </c>
      <c r="T42" s="87"/>
      <c r="U42" s="90"/>
      <c r="V42" s="90"/>
      <c r="W42" s="56">
        <f>IF(COUNT($H42,U42,V42)&lt;&gt;0,(U42-(U42*V42/100))/$H42*100,"")</f>
      </c>
      <c r="X42" s="57">
        <f t="shared" si="3"/>
      </c>
      <c r="Y42" s="87"/>
      <c r="Z42" s="90"/>
      <c r="AA42" s="90"/>
      <c r="AB42" s="56">
        <f t="shared" si="8"/>
      </c>
      <c r="AC42" s="57">
        <f t="shared" si="4"/>
      </c>
      <c r="AD42" s="58">
        <f t="shared" si="9"/>
      </c>
    </row>
    <row r="43" spans="2:30" s="91" customFormat="1" ht="12.75" customHeight="1" hidden="1">
      <c r="B43" s="87"/>
      <c r="C43" s="88"/>
      <c r="D43" s="87"/>
      <c r="E43" s="89"/>
      <c r="F43" s="90"/>
      <c r="G43" s="90"/>
      <c r="H43" s="90"/>
      <c r="I43" s="55">
        <f aca="true" t="shared" si="10" ref="I43:I61">IF(COUNT(D43,F43,H43)=3,(D43*F43*H43)/1000000,"")</f>
      </c>
      <c r="J43" s="87"/>
      <c r="K43" s="90"/>
      <c r="L43" s="90"/>
      <c r="M43" s="56">
        <f aca="true" t="shared" si="11" ref="M43:M61">IF(COUNT($H43,K43,L43)&lt;&gt;0,(K43-(K43*L43/100))/$H43*100,"")</f>
      </c>
      <c r="N43" s="57">
        <f aca="true" t="shared" si="12" ref="N43:N61">IF(COUNT($C43,J43,K43)=3,($C43*J43*K43)/1000000,"")</f>
      </c>
      <c r="O43" s="87"/>
      <c r="P43" s="90"/>
      <c r="Q43" s="90"/>
      <c r="R43" s="56">
        <f t="shared" si="6"/>
      </c>
      <c r="S43" s="57">
        <f aca="true" t="shared" si="13" ref="S43:S61">IF(COUNT($C43,O43,P43)=3,($C43*O43*P43)/1000000,"")</f>
      </c>
      <c r="T43" s="87"/>
      <c r="U43" s="90"/>
      <c r="V43" s="90"/>
      <c r="W43" s="56">
        <f aca="true" t="shared" si="14" ref="W43:W61">IF(COUNT($H43,U43,V43)&lt;&gt;0,(U43-(U43*V43/100))/$H43*100,"")</f>
      </c>
      <c r="X43" s="57">
        <f aca="true" t="shared" si="15" ref="X43:X61">IF(COUNT($C43,T43,U43)=3,($C43*T43*U43)/1000000,"")</f>
      </c>
      <c r="Y43" s="87"/>
      <c r="Z43" s="90"/>
      <c r="AA43" s="90"/>
      <c r="AB43" s="56">
        <f t="shared" si="8"/>
      </c>
      <c r="AC43" s="57">
        <f aca="true" t="shared" si="16" ref="AC43:AC61">IF(COUNT($C43,Y43,Z43)=3,($C43*Y43*Z43)/1000000,"")</f>
      </c>
      <c r="AD43" s="58">
        <f aca="true" t="shared" si="17" ref="AD43:AD61">IF(COUNT(N43,S43,X43,AC43)&lt;&gt;0,AVERAGE(N43,S43,X43,AC43),"")</f>
      </c>
    </row>
    <row r="44" spans="2:30" s="91" customFormat="1" ht="12.75" customHeight="1" hidden="1">
      <c r="B44" s="87"/>
      <c r="C44" s="88"/>
      <c r="D44" s="87"/>
      <c r="E44" s="89"/>
      <c r="F44" s="90"/>
      <c r="G44" s="90"/>
      <c r="H44" s="90"/>
      <c r="I44" s="55">
        <f t="shared" si="10"/>
      </c>
      <c r="J44" s="87"/>
      <c r="K44" s="90"/>
      <c r="L44" s="90"/>
      <c r="M44" s="56">
        <f t="shared" si="11"/>
      </c>
      <c r="N44" s="57">
        <f t="shared" si="12"/>
      </c>
      <c r="O44" s="87"/>
      <c r="P44" s="90"/>
      <c r="Q44" s="90"/>
      <c r="R44" s="56">
        <f t="shared" si="6"/>
      </c>
      <c r="S44" s="57">
        <f t="shared" si="13"/>
      </c>
      <c r="T44" s="87"/>
      <c r="U44" s="90"/>
      <c r="V44" s="90"/>
      <c r="W44" s="56">
        <f t="shared" si="14"/>
      </c>
      <c r="X44" s="57">
        <f t="shared" si="15"/>
      </c>
      <c r="Y44" s="87"/>
      <c r="Z44" s="90"/>
      <c r="AA44" s="90"/>
      <c r="AB44" s="56">
        <f t="shared" si="8"/>
      </c>
      <c r="AC44" s="57">
        <f t="shared" si="16"/>
      </c>
      <c r="AD44" s="58">
        <f t="shared" si="17"/>
      </c>
    </row>
    <row r="45" spans="2:30" s="91" customFormat="1" ht="12.75" customHeight="1" hidden="1">
      <c r="B45" s="87"/>
      <c r="C45" s="88"/>
      <c r="D45" s="87"/>
      <c r="E45" s="89"/>
      <c r="F45" s="90"/>
      <c r="G45" s="90"/>
      <c r="H45" s="90"/>
      <c r="I45" s="55">
        <f t="shared" si="10"/>
      </c>
      <c r="J45" s="87"/>
      <c r="K45" s="90"/>
      <c r="L45" s="90"/>
      <c r="M45" s="56">
        <f t="shared" si="11"/>
      </c>
      <c r="N45" s="57">
        <f t="shared" si="12"/>
      </c>
      <c r="O45" s="87"/>
      <c r="P45" s="90"/>
      <c r="Q45" s="90"/>
      <c r="R45" s="56">
        <f t="shared" si="6"/>
      </c>
      <c r="S45" s="57">
        <f t="shared" si="13"/>
      </c>
      <c r="T45" s="87"/>
      <c r="U45" s="90"/>
      <c r="V45" s="90"/>
      <c r="W45" s="56">
        <f t="shared" si="14"/>
      </c>
      <c r="X45" s="57">
        <f t="shared" si="15"/>
      </c>
      <c r="Y45" s="87"/>
      <c r="Z45" s="90"/>
      <c r="AA45" s="90"/>
      <c r="AB45" s="56">
        <f t="shared" si="8"/>
      </c>
      <c r="AC45" s="57">
        <f t="shared" si="16"/>
      </c>
      <c r="AD45" s="58">
        <f t="shared" si="17"/>
      </c>
    </row>
    <row r="46" spans="2:30" s="91" customFormat="1" ht="12.75" customHeight="1" hidden="1">
      <c r="B46" s="87"/>
      <c r="C46" s="88"/>
      <c r="D46" s="87"/>
      <c r="E46" s="89"/>
      <c r="F46" s="90"/>
      <c r="G46" s="90"/>
      <c r="H46" s="90"/>
      <c r="I46" s="55">
        <f t="shared" si="10"/>
      </c>
      <c r="J46" s="87"/>
      <c r="K46" s="90"/>
      <c r="L46" s="90"/>
      <c r="M46" s="56">
        <f t="shared" si="11"/>
      </c>
      <c r="N46" s="57">
        <f t="shared" si="12"/>
      </c>
      <c r="O46" s="87"/>
      <c r="P46" s="90"/>
      <c r="Q46" s="90"/>
      <c r="R46" s="56">
        <f t="shared" si="6"/>
      </c>
      <c r="S46" s="57">
        <f t="shared" si="13"/>
      </c>
      <c r="T46" s="87"/>
      <c r="U46" s="90"/>
      <c r="V46" s="90"/>
      <c r="W46" s="56">
        <f t="shared" si="14"/>
      </c>
      <c r="X46" s="57">
        <f t="shared" si="15"/>
      </c>
      <c r="Y46" s="87"/>
      <c r="Z46" s="90"/>
      <c r="AA46" s="90"/>
      <c r="AB46" s="56">
        <f t="shared" si="8"/>
      </c>
      <c r="AC46" s="57">
        <f t="shared" si="16"/>
      </c>
      <c r="AD46" s="58">
        <f t="shared" si="17"/>
      </c>
    </row>
    <row r="47" spans="2:30" s="91" customFormat="1" ht="12.75" customHeight="1" hidden="1">
      <c r="B47" s="87"/>
      <c r="C47" s="88"/>
      <c r="D47" s="87"/>
      <c r="E47" s="89"/>
      <c r="F47" s="90"/>
      <c r="G47" s="90"/>
      <c r="H47" s="90"/>
      <c r="I47" s="55">
        <f t="shared" si="10"/>
      </c>
      <c r="J47" s="87"/>
      <c r="K47" s="90"/>
      <c r="L47" s="90"/>
      <c r="M47" s="56">
        <f t="shared" si="11"/>
      </c>
      <c r="N47" s="57">
        <f t="shared" si="12"/>
      </c>
      <c r="O47" s="87"/>
      <c r="P47" s="90"/>
      <c r="Q47" s="90"/>
      <c r="R47" s="56">
        <f t="shared" si="6"/>
      </c>
      <c r="S47" s="57">
        <f t="shared" si="13"/>
      </c>
      <c r="T47" s="87"/>
      <c r="U47" s="90"/>
      <c r="V47" s="90"/>
      <c r="W47" s="56">
        <f t="shared" si="14"/>
      </c>
      <c r="X47" s="57">
        <f t="shared" si="15"/>
      </c>
      <c r="Y47" s="87"/>
      <c r="Z47" s="90"/>
      <c r="AA47" s="90"/>
      <c r="AB47" s="56">
        <f t="shared" si="8"/>
      </c>
      <c r="AC47" s="57">
        <f t="shared" si="16"/>
      </c>
      <c r="AD47" s="58">
        <f t="shared" si="17"/>
      </c>
    </row>
    <row r="48" spans="2:30" s="91" customFormat="1" ht="12.75" customHeight="1" hidden="1">
      <c r="B48" s="87"/>
      <c r="C48" s="88"/>
      <c r="D48" s="87"/>
      <c r="E48" s="89"/>
      <c r="F48" s="90"/>
      <c r="G48" s="90"/>
      <c r="H48" s="90"/>
      <c r="I48" s="55">
        <f t="shared" si="10"/>
      </c>
      <c r="J48" s="87"/>
      <c r="K48" s="90"/>
      <c r="L48" s="90"/>
      <c r="M48" s="56">
        <f t="shared" si="11"/>
      </c>
      <c r="N48" s="57">
        <f t="shared" si="12"/>
      </c>
      <c r="O48" s="87"/>
      <c r="P48" s="90"/>
      <c r="Q48" s="90"/>
      <c r="R48" s="56">
        <f t="shared" si="6"/>
      </c>
      <c r="S48" s="57">
        <f t="shared" si="13"/>
      </c>
      <c r="T48" s="87"/>
      <c r="U48" s="90"/>
      <c r="V48" s="90"/>
      <c r="W48" s="56">
        <f t="shared" si="14"/>
      </c>
      <c r="X48" s="57">
        <f t="shared" si="15"/>
      </c>
      <c r="Y48" s="87"/>
      <c r="Z48" s="90"/>
      <c r="AA48" s="90"/>
      <c r="AB48" s="56">
        <f t="shared" si="8"/>
      </c>
      <c r="AC48" s="57">
        <f t="shared" si="16"/>
      </c>
      <c r="AD48" s="58">
        <f t="shared" si="17"/>
      </c>
    </row>
    <row r="49" spans="2:30" s="91" customFormat="1" ht="12.75" customHeight="1" hidden="1">
      <c r="B49" s="87"/>
      <c r="C49" s="88"/>
      <c r="D49" s="87"/>
      <c r="E49" s="89"/>
      <c r="F49" s="90"/>
      <c r="G49" s="90"/>
      <c r="H49" s="90"/>
      <c r="I49" s="55">
        <f t="shared" si="10"/>
      </c>
      <c r="J49" s="87"/>
      <c r="K49" s="90"/>
      <c r="L49" s="90"/>
      <c r="M49" s="56">
        <f t="shared" si="11"/>
      </c>
      <c r="N49" s="57">
        <f t="shared" si="12"/>
      </c>
      <c r="O49" s="87"/>
      <c r="P49" s="90"/>
      <c r="Q49" s="90"/>
      <c r="R49" s="56">
        <f t="shared" si="6"/>
      </c>
      <c r="S49" s="57">
        <f t="shared" si="13"/>
      </c>
      <c r="T49" s="87"/>
      <c r="U49" s="90"/>
      <c r="V49" s="90"/>
      <c r="W49" s="56">
        <f t="shared" si="14"/>
      </c>
      <c r="X49" s="57">
        <f t="shared" si="15"/>
      </c>
      <c r="Y49" s="87"/>
      <c r="Z49" s="90"/>
      <c r="AA49" s="90"/>
      <c r="AB49" s="56">
        <f t="shared" si="8"/>
      </c>
      <c r="AC49" s="57">
        <f t="shared" si="16"/>
      </c>
      <c r="AD49" s="58">
        <f t="shared" si="17"/>
      </c>
    </row>
    <row r="50" spans="2:30" s="91" customFormat="1" ht="12.75" customHeight="1" hidden="1">
      <c r="B50" s="87"/>
      <c r="C50" s="88"/>
      <c r="D50" s="87"/>
      <c r="E50" s="89"/>
      <c r="F50" s="90"/>
      <c r="G50" s="90"/>
      <c r="H50" s="90"/>
      <c r="I50" s="55">
        <f t="shared" si="10"/>
      </c>
      <c r="J50" s="87"/>
      <c r="K50" s="90"/>
      <c r="L50" s="90"/>
      <c r="M50" s="56">
        <f t="shared" si="11"/>
      </c>
      <c r="N50" s="57">
        <f t="shared" si="12"/>
      </c>
      <c r="O50" s="87"/>
      <c r="P50" s="90"/>
      <c r="Q50" s="90"/>
      <c r="R50" s="56">
        <f t="shared" si="6"/>
      </c>
      <c r="S50" s="57">
        <f t="shared" si="13"/>
      </c>
      <c r="T50" s="87"/>
      <c r="U50" s="90"/>
      <c r="V50" s="90"/>
      <c r="W50" s="56">
        <f t="shared" si="14"/>
      </c>
      <c r="X50" s="57">
        <f t="shared" si="15"/>
      </c>
      <c r="Y50" s="87"/>
      <c r="Z50" s="90"/>
      <c r="AA50" s="90"/>
      <c r="AB50" s="56">
        <f t="shared" si="8"/>
      </c>
      <c r="AC50" s="57">
        <f t="shared" si="16"/>
      </c>
      <c r="AD50" s="58">
        <f t="shared" si="17"/>
      </c>
    </row>
    <row r="51" spans="2:30" s="91" customFormat="1" ht="12.75" customHeight="1" hidden="1">
      <c r="B51" s="87"/>
      <c r="C51" s="88"/>
      <c r="D51" s="87"/>
      <c r="E51" s="89"/>
      <c r="F51" s="90"/>
      <c r="G51" s="90"/>
      <c r="H51" s="90"/>
      <c r="I51" s="55">
        <f t="shared" si="10"/>
      </c>
      <c r="J51" s="87"/>
      <c r="K51" s="90"/>
      <c r="L51" s="90"/>
      <c r="M51" s="56">
        <f t="shared" si="11"/>
      </c>
      <c r="N51" s="57">
        <f t="shared" si="12"/>
      </c>
      <c r="O51" s="87"/>
      <c r="P51" s="90"/>
      <c r="Q51" s="90"/>
      <c r="R51" s="56">
        <f t="shared" si="6"/>
      </c>
      <c r="S51" s="57">
        <f t="shared" si="13"/>
      </c>
      <c r="T51" s="87"/>
      <c r="U51" s="90"/>
      <c r="V51" s="90"/>
      <c r="W51" s="56">
        <f t="shared" si="14"/>
      </c>
      <c r="X51" s="57">
        <f t="shared" si="15"/>
      </c>
      <c r="Y51" s="87"/>
      <c r="Z51" s="90"/>
      <c r="AA51" s="90"/>
      <c r="AB51" s="56">
        <f t="shared" si="8"/>
      </c>
      <c r="AC51" s="57">
        <f t="shared" si="16"/>
      </c>
      <c r="AD51" s="58">
        <f t="shared" si="17"/>
      </c>
    </row>
    <row r="52" spans="2:30" s="92" customFormat="1" ht="12.75" customHeight="1" hidden="1">
      <c r="B52" s="87"/>
      <c r="C52" s="88"/>
      <c r="D52" s="87"/>
      <c r="E52" s="89"/>
      <c r="F52" s="90"/>
      <c r="G52" s="90"/>
      <c r="H52" s="90"/>
      <c r="I52" s="55">
        <f t="shared" si="10"/>
      </c>
      <c r="J52" s="87"/>
      <c r="K52" s="90"/>
      <c r="L52" s="90"/>
      <c r="M52" s="56">
        <f t="shared" si="11"/>
      </c>
      <c r="N52" s="57">
        <f t="shared" si="12"/>
      </c>
      <c r="O52" s="87"/>
      <c r="P52" s="90"/>
      <c r="Q52" s="90"/>
      <c r="R52" s="56">
        <f t="shared" si="6"/>
      </c>
      <c r="S52" s="57">
        <f t="shared" si="13"/>
      </c>
      <c r="T52" s="87"/>
      <c r="U52" s="90"/>
      <c r="V52" s="90"/>
      <c r="W52" s="56">
        <f t="shared" si="14"/>
      </c>
      <c r="X52" s="57">
        <f t="shared" si="15"/>
      </c>
      <c r="Y52" s="87"/>
      <c r="Z52" s="90"/>
      <c r="AA52" s="90"/>
      <c r="AB52" s="56">
        <f t="shared" si="8"/>
      </c>
      <c r="AC52" s="57">
        <f t="shared" si="16"/>
      </c>
      <c r="AD52" s="58">
        <f t="shared" si="17"/>
      </c>
    </row>
    <row r="53" spans="2:30" s="92" customFormat="1" ht="12.75" customHeight="1" hidden="1">
      <c r="B53" s="87"/>
      <c r="C53" s="88"/>
      <c r="D53" s="87"/>
      <c r="E53" s="89"/>
      <c r="F53" s="90"/>
      <c r="G53" s="90"/>
      <c r="H53" s="90"/>
      <c r="I53" s="55">
        <f t="shared" si="10"/>
      </c>
      <c r="J53" s="87"/>
      <c r="K53" s="90"/>
      <c r="L53" s="90"/>
      <c r="M53" s="56">
        <f t="shared" si="11"/>
      </c>
      <c r="N53" s="57">
        <f t="shared" si="12"/>
      </c>
      <c r="O53" s="87"/>
      <c r="P53" s="90"/>
      <c r="Q53" s="90"/>
      <c r="R53" s="56">
        <f t="shared" si="6"/>
      </c>
      <c r="S53" s="57">
        <f t="shared" si="13"/>
      </c>
      <c r="T53" s="87"/>
      <c r="U53" s="90"/>
      <c r="V53" s="90"/>
      <c r="W53" s="56">
        <f t="shared" si="14"/>
      </c>
      <c r="X53" s="57">
        <f t="shared" si="15"/>
      </c>
      <c r="Y53" s="87"/>
      <c r="Z53" s="90"/>
      <c r="AA53" s="90"/>
      <c r="AB53" s="56">
        <f t="shared" si="8"/>
      </c>
      <c r="AC53" s="57">
        <f t="shared" si="16"/>
      </c>
      <c r="AD53" s="58">
        <f t="shared" si="17"/>
      </c>
    </row>
    <row r="54" spans="2:30" s="92" customFormat="1" ht="12.75" customHeight="1" hidden="1">
      <c r="B54" s="87"/>
      <c r="C54" s="88"/>
      <c r="D54" s="87"/>
      <c r="E54" s="89"/>
      <c r="F54" s="90"/>
      <c r="G54" s="90"/>
      <c r="H54" s="90"/>
      <c r="I54" s="55">
        <f t="shared" si="10"/>
      </c>
      <c r="J54" s="87"/>
      <c r="K54" s="90"/>
      <c r="L54" s="90"/>
      <c r="M54" s="56">
        <f t="shared" si="11"/>
      </c>
      <c r="N54" s="57">
        <f t="shared" si="12"/>
      </c>
      <c r="O54" s="87"/>
      <c r="P54" s="90"/>
      <c r="Q54" s="90"/>
      <c r="R54" s="56">
        <f t="shared" si="6"/>
      </c>
      <c r="S54" s="57">
        <f t="shared" si="13"/>
      </c>
      <c r="T54" s="87"/>
      <c r="U54" s="90"/>
      <c r="V54" s="90"/>
      <c r="W54" s="56">
        <f t="shared" si="14"/>
      </c>
      <c r="X54" s="57">
        <f t="shared" si="15"/>
      </c>
      <c r="Y54" s="87"/>
      <c r="Z54" s="90"/>
      <c r="AA54" s="90"/>
      <c r="AB54" s="56">
        <f t="shared" si="8"/>
      </c>
      <c r="AC54" s="57">
        <f t="shared" si="16"/>
      </c>
      <c r="AD54" s="58">
        <f t="shared" si="17"/>
      </c>
    </row>
    <row r="55" spans="2:30" s="92" customFormat="1" ht="12.75" customHeight="1" hidden="1">
      <c r="B55" s="87"/>
      <c r="C55" s="88"/>
      <c r="D55" s="87"/>
      <c r="E55" s="89"/>
      <c r="F55" s="90"/>
      <c r="G55" s="90"/>
      <c r="H55" s="90"/>
      <c r="I55" s="55">
        <f t="shared" si="10"/>
      </c>
      <c r="J55" s="87"/>
      <c r="K55" s="90"/>
      <c r="L55" s="90"/>
      <c r="M55" s="56">
        <f t="shared" si="11"/>
      </c>
      <c r="N55" s="57">
        <f t="shared" si="12"/>
      </c>
      <c r="O55" s="87"/>
      <c r="P55" s="90"/>
      <c r="Q55" s="90"/>
      <c r="R55" s="56">
        <f t="shared" si="6"/>
      </c>
      <c r="S55" s="57">
        <f t="shared" si="13"/>
      </c>
      <c r="T55" s="87"/>
      <c r="U55" s="90"/>
      <c r="V55" s="90"/>
      <c r="W55" s="56">
        <f t="shared" si="14"/>
      </c>
      <c r="X55" s="57">
        <f t="shared" si="15"/>
      </c>
      <c r="Y55" s="87"/>
      <c r="Z55" s="90"/>
      <c r="AA55" s="90"/>
      <c r="AB55" s="56">
        <f t="shared" si="8"/>
      </c>
      <c r="AC55" s="57">
        <f t="shared" si="16"/>
      </c>
      <c r="AD55" s="58">
        <f t="shared" si="17"/>
      </c>
    </row>
    <row r="56" spans="2:30" s="92" customFormat="1" ht="12.75" customHeight="1" hidden="1">
      <c r="B56" s="87"/>
      <c r="C56" s="88"/>
      <c r="D56" s="87"/>
      <c r="E56" s="89"/>
      <c r="F56" s="90"/>
      <c r="G56" s="90"/>
      <c r="H56" s="90"/>
      <c r="I56" s="55">
        <f t="shared" si="10"/>
      </c>
      <c r="J56" s="87"/>
      <c r="K56" s="90"/>
      <c r="L56" s="90"/>
      <c r="M56" s="56">
        <f t="shared" si="11"/>
      </c>
      <c r="N56" s="57">
        <f t="shared" si="12"/>
      </c>
      <c r="O56" s="87"/>
      <c r="P56" s="90"/>
      <c r="Q56" s="90"/>
      <c r="R56" s="56">
        <f t="shared" si="6"/>
      </c>
      <c r="S56" s="57">
        <f t="shared" si="13"/>
      </c>
      <c r="T56" s="87"/>
      <c r="U56" s="90"/>
      <c r="V56" s="90"/>
      <c r="W56" s="56">
        <f t="shared" si="14"/>
      </c>
      <c r="X56" s="57">
        <f t="shared" si="15"/>
      </c>
      <c r="Y56" s="87"/>
      <c r="Z56" s="90"/>
      <c r="AA56" s="90"/>
      <c r="AB56" s="56">
        <f t="shared" si="8"/>
      </c>
      <c r="AC56" s="57">
        <f t="shared" si="16"/>
      </c>
      <c r="AD56" s="58">
        <f t="shared" si="17"/>
      </c>
    </row>
    <row r="57" spans="2:30" s="92" customFormat="1" ht="12.75" customHeight="1" hidden="1">
      <c r="B57" s="87"/>
      <c r="C57" s="88"/>
      <c r="D57" s="87"/>
      <c r="E57" s="89"/>
      <c r="F57" s="90"/>
      <c r="G57" s="90"/>
      <c r="H57" s="90"/>
      <c r="I57" s="55">
        <f t="shared" si="10"/>
      </c>
      <c r="J57" s="87"/>
      <c r="K57" s="90"/>
      <c r="L57" s="90"/>
      <c r="M57" s="56">
        <f t="shared" si="11"/>
      </c>
      <c r="N57" s="57">
        <f t="shared" si="12"/>
      </c>
      <c r="O57" s="87"/>
      <c r="P57" s="90"/>
      <c r="Q57" s="90"/>
      <c r="R57" s="56">
        <f t="shared" si="6"/>
      </c>
      <c r="S57" s="57">
        <f t="shared" si="13"/>
      </c>
      <c r="T57" s="87"/>
      <c r="U57" s="90"/>
      <c r="V57" s="90"/>
      <c r="W57" s="56">
        <f t="shared" si="14"/>
      </c>
      <c r="X57" s="57">
        <f t="shared" si="15"/>
      </c>
      <c r="Y57" s="87"/>
      <c r="Z57" s="90"/>
      <c r="AA57" s="90"/>
      <c r="AB57" s="56">
        <f t="shared" si="8"/>
      </c>
      <c r="AC57" s="57">
        <f t="shared" si="16"/>
      </c>
      <c r="AD57" s="58">
        <f t="shared" si="17"/>
      </c>
    </row>
    <row r="58" spans="2:30" s="92" customFormat="1" ht="12.75" customHeight="1" hidden="1">
      <c r="B58" s="87"/>
      <c r="C58" s="88"/>
      <c r="D58" s="87"/>
      <c r="E58" s="89"/>
      <c r="F58" s="90"/>
      <c r="G58" s="90"/>
      <c r="H58" s="90"/>
      <c r="I58" s="55">
        <f t="shared" si="10"/>
      </c>
      <c r="J58" s="87"/>
      <c r="K58" s="90"/>
      <c r="L58" s="90"/>
      <c r="M58" s="56">
        <f t="shared" si="11"/>
      </c>
      <c r="N58" s="57">
        <f t="shared" si="12"/>
      </c>
      <c r="O58" s="87"/>
      <c r="P58" s="90"/>
      <c r="Q58" s="90"/>
      <c r="R58" s="56">
        <f t="shared" si="6"/>
      </c>
      <c r="S58" s="57">
        <f t="shared" si="13"/>
      </c>
      <c r="T58" s="87"/>
      <c r="U58" s="90"/>
      <c r="V58" s="90"/>
      <c r="W58" s="56">
        <f t="shared" si="14"/>
      </c>
      <c r="X58" s="57">
        <f t="shared" si="15"/>
      </c>
      <c r="Y58" s="87"/>
      <c r="Z58" s="90"/>
      <c r="AA58" s="90"/>
      <c r="AB58" s="56">
        <f t="shared" si="8"/>
      </c>
      <c r="AC58" s="57">
        <f t="shared" si="16"/>
      </c>
      <c r="AD58" s="58">
        <f t="shared" si="17"/>
      </c>
    </row>
    <row r="59" spans="2:30" s="92" customFormat="1" ht="12.75" customHeight="1" hidden="1">
      <c r="B59" s="87"/>
      <c r="C59" s="88"/>
      <c r="D59" s="87"/>
      <c r="E59" s="89"/>
      <c r="F59" s="90"/>
      <c r="G59" s="90"/>
      <c r="H59" s="90"/>
      <c r="I59" s="55">
        <f t="shared" si="10"/>
      </c>
      <c r="J59" s="87"/>
      <c r="K59" s="90"/>
      <c r="L59" s="90"/>
      <c r="M59" s="56">
        <f t="shared" si="11"/>
      </c>
      <c r="N59" s="57">
        <f t="shared" si="12"/>
      </c>
      <c r="O59" s="87"/>
      <c r="P59" s="90"/>
      <c r="Q59" s="90"/>
      <c r="R59" s="56">
        <f t="shared" si="6"/>
      </c>
      <c r="S59" s="57">
        <f t="shared" si="13"/>
      </c>
      <c r="T59" s="87"/>
      <c r="U59" s="90"/>
      <c r="V59" s="90"/>
      <c r="W59" s="56">
        <f t="shared" si="14"/>
      </c>
      <c r="X59" s="57">
        <f t="shared" si="15"/>
      </c>
      <c r="Y59" s="87"/>
      <c r="Z59" s="90"/>
      <c r="AA59" s="90"/>
      <c r="AB59" s="56">
        <f t="shared" si="8"/>
      </c>
      <c r="AC59" s="57">
        <f t="shared" si="16"/>
      </c>
      <c r="AD59" s="58">
        <f t="shared" si="17"/>
      </c>
    </row>
    <row r="60" spans="2:30" s="92" customFormat="1" ht="12.75" customHeight="1" hidden="1">
      <c r="B60" s="87"/>
      <c r="C60" s="88"/>
      <c r="D60" s="87"/>
      <c r="E60" s="89"/>
      <c r="F60" s="90"/>
      <c r="G60" s="90"/>
      <c r="H60" s="90"/>
      <c r="I60" s="55">
        <f t="shared" si="10"/>
      </c>
      <c r="J60" s="87"/>
      <c r="K60" s="90"/>
      <c r="L60" s="90"/>
      <c r="M60" s="56">
        <f t="shared" si="11"/>
      </c>
      <c r="N60" s="57">
        <f t="shared" si="12"/>
      </c>
      <c r="O60" s="87"/>
      <c r="P60" s="90"/>
      <c r="Q60" s="90"/>
      <c r="R60" s="56">
        <f t="shared" si="6"/>
      </c>
      <c r="S60" s="57">
        <f t="shared" si="13"/>
      </c>
      <c r="T60" s="87"/>
      <c r="U60" s="90"/>
      <c r="V60" s="90"/>
      <c r="W60" s="56">
        <f t="shared" si="14"/>
      </c>
      <c r="X60" s="57">
        <f t="shared" si="15"/>
      </c>
      <c r="Y60" s="87"/>
      <c r="Z60" s="90"/>
      <c r="AA60" s="90"/>
      <c r="AB60" s="56">
        <f t="shared" si="8"/>
      </c>
      <c r="AC60" s="57">
        <f t="shared" si="16"/>
      </c>
      <c r="AD60" s="58">
        <f t="shared" si="17"/>
      </c>
    </row>
    <row r="61" spans="2:30" s="92" customFormat="1" ht="12.75" customHeight="1" hidden="1" thickBot="1">
      <c r="B61" s="87"/>
      <c r="C61" s="88"/>
      <c r="D61" s="87"/>
      <c r="E61" s="89"/>
      <c r="F61" s="90"/>
      <c r="G61" s="90"/>
      <c r="H61" s="90"/>
      <c r="I61" s="55">
        <f t="shared" si="10"/>
      </c>
      <c r="J61" s="87"/>
      <c r="K61" s="90"/>
      <c r="L61" s="90"/>
      <c r="M61" s="56">
        <f t="shared" si="11"/>
      </c>
      <c r="N61" s="57">
        <f t="shared" si="12"/>
      </c>
      <c r="O61" s="87"/>
      <c r="P61" s="90"/>
      <c r="Q61" s="90"/>
      <c r="R61" s="56">
        <f t="shared" si="6"/>
      </c>
      <c r="S61" s="57">
        <f t="shared" si="13"/>
      </c>
      <c r="T61" s="87"/>
      <c r="U61" s="90"/>
      <c r="V61" s="90"/>
      <c r="W61" s="56">
        <f t="shared" si="14"/>
      </c>
      <c r="X61" s="57">
        <f t="shared" si="15"/>
      </c>
      <c r="Y61" s="87"/>
      <c r="Z61" s="90"/>
      <c r="AA61" s="90"/>
      <c r="AB61" s="56">
        <f t="shared" si="8"/>
      </c>
      <c r="AC61" s="57">
        <f t="shared" si="16"/>
      </c>
      <c r="AD61" s="58">
        <f t="shared" si="17"/>
      </c>
    </row>
    <row r="62" spans="2:12" ht="12.75" customHeight="1">
      <c r="B62" s="692" t="s">
        <v>209</v>
      </c>
      <c r="C62" s="692"/>
      <c r="D62" s="692"/>
      <c r="E62" s="692"/>
      <c r="F62" s="692"/>
      <c r="G62" s="692"/>
      <c r="H62" s="692"/>
      <c r="I62" s="692"/>
      <c r="J62" s="692"/>
      <c r="K62" s="692"/>
      <c r="L62" s="692"/>
    </row>
    <row r="63" spans="2:12" ht="27.75" customHeight="1">
      <c r="B63" s="693" t="s">
        <v>210</v>
      </c>
      <c r="C63" s="693"/>
      <c r="D63" s="693"/>
      <c r="E63" s="693"/>
      <c r="F63" s="693"/>
      <c r="G63" s="693"/>
      <c r="H63" s="693"/>
      <c r="I63" s="693"/>
      <c r="J63" s="693"/>
      <c r="K63" s="693"/>
      <c r="L63" s="693"/>
    </row>
    <row r="64" spans="2:12" ht="12.75" customHeight="1">
      <c r="B64" s="693" t="s">
        <v>211</v>
      </c>
      <c r="C64" s="693"/>
      <c r="D64" s="693"/>
      <c r="E64" s="693"/>
      <c r="F64" s="693"/>
      <c r="G64" s="693"/>
      <c r="H64" s="693"/>
      <c r="I64" s="693"/>
      <c r="J64" s="693"/>
      <c r="K64" s="693"/>
      <c r="L64" s="693"/>
    </row>
    <row r="65" spans="2:12" ht="12.75" customHeight="1">
      <c r="B65" s="694" t="s">
        <v>212</v>
      </c>
      <c r="C65" s="694"/>
      <c r="D65" s="694"/>
      <c r="E65" s="694"/>
      <c r="F65" s="694"/>
      <c r="G65" s="694"/>
      <c r="H65" s="694"/>
      <c r="I65" s="694"/>
      <c r="J65" s="694"/>
      <c r="K65" s="694"/>
      <c r="L65" s="694"/>
    </row>
    <row r="68" spans="2:9" ht="44.25" customHeight="1">
      <c r="B68" s="642" t="s">
        <v>372</v>
      </c>
      <c r="C68" s="643"/>
      <c r="D68" s="642" t="s">
        <v>512</v>
      </c>
      <c r="E68" s="643"/>
      <c r="F68" s="152" t="s">
        <v>270</v>
      </c>
      <c r="G68" s="152" t="s">
        <v>271</v>
      </c>
      <c r="H68" s="153" t="s">
        <v>161</v>
      </c>
      <c r="I68" s="151" t="s">
        <v>244</v>
      </c>
    </row>
    <row r="69" spans="2:12" ht="42.75" customHeight="1">
      <c r="B69" s="667" t="e">
        <f>VLOOKUP("si",'1. Lavorazione e dati generali'!B10:G19,2,FALSE)</f>
        <v>#N/A</v>
      </c>
      <c r="C69" s="667"/>
      <c r="D69" s="667" t="e">
        <f>VLOOKUP("si",'1. Lavorazione e dati generali'!B10:G19,3,FALSE)</f>
        <v>#N/A</v>
      </c>
      <c r="E69" s="667"/>
      <c r="F69" s="155" t="s">
        <v>257</v>
      </c>
      <c r="G69" s="250" t="e">
        <f>VLOOKUP("si",'1. Lavorazione e dati generali'!B10:G19,5,FALSE)</f>
        <v>#N/A</v>
      </c>
      <c r="H69" s="249" t="e">
        <f>VLOOKUP("si",'1. Lavorazione e dati generali'!B10:G19,6,FALSE)</f>
        <v>#N/A</v>
      </c>
      <c r="I69" s="195"/>
      <c r="L69" s="94"/>
    </row>
    <row r="70" spans="2:5" ht="21" customHeight="1">
      <c r="B70" s="683"/>
      <c r="C70" s="683"/>
      <c r="D70" s="683"/>
      <c r="E70" s="683"/>
    </row>
    <row r="71" spans="6:26" ht="21" customHeight="1">
      <c r="F71" s="93"/>
      <c r="G71" s="93"/>
      <c r="J71" s="94"/>
      <c r="K71" s="94"/>
      <c r="L71" s="94"/>
      <c r="M71" s="94"/>
      <c r="N71" s="94"/>
      <c r="O71" s="94"/>
      <c r="P71" s="94"/>
      <c r="Q71" s="94"/>
      <c r="R71" s="94"/>
      <c r="S71" s="94"/>
      <c r="T71" s="94"/>
      <c r="U71" s="94"/>
      <c r="V71" s="94"/>
      <c r="W71" s="94"/>
      <c r="X71" s="94"/>
      <c r="Y71" s="94"/>
      <c r="Z71" s="94"/>
    </row>
    <row r="72" spans="2:26" ht="60" customHeight="1">
      <c r="B72" s="239" t="s">
        <v>213</v>
      </c>
      <c r="C72" s="240" t="s">
        <v>214</v>
      </c>
      <c r="D72" s="681" t="s">
        <v>215</v>
      </c>
      <c r="E72" s="681"/>
      <c r="F72" s="82"/>
      <c r="G72" s="82"/>
      <c r="H72" s="95"/>
      <c r="I72" s="695" t="s">
        <v>216</v>
      </c>
      <c r="J72" s="695"/>
      <c r="K72" s="695"/>
      <c r="L72" s="695"/>
      <c r="M72" s="695"/>
      <c r="N72" s="695"/>
      <c r="O72" s="695"/>
      <c r="P72" s="695"/>
      <c r="Q72" s="695"/>
      <c r="R72" s="695"/>
      <c r="S72" s="695"/>
      <c r="T72" s="695"/>
      <c r="U72" s="695"/>
      <c r="V72" s="695"/>
      <c r="W72" s="695"/>
      <c r="X72" s="94"/>
      <c r="Y72" s="94"/>
      <c r="Z72" s="94"/>
    </row>
    <row r="73" spans="2:26" ht="24.75" customHeight="1">
      <c r="B73" s="342" t="s">
        <v>318</v>
      </c>
      <c r="C73" s="59">
        <f aca="true" t="shared" si="18" ref="C73:C89">IF(COUNTIF(G$1:G$65536,B73)=0,"",COUNTIF(G$1:G$65536,B73))</f>
      </c>
      <c r="D73" s="696">
        <f aca="true" t="shared" si="19" ref="D73:D89">IF(SUMIF(G$1:G$65536,B73,I$1:I$65536)=0,"",SUMIF(G$1:G$65536,B73,I$1:I$65536))</f>
      </c>
      <c r="E73" s="696"/>
      <c r="F73" s="82"/>
      <c r="G73" s="82"/>
      <c r="H73" s="95"/>
      <c r="I73" s="695"/>
      <c r="J73" s="695"/>
      <c r="K73" s="695"/>
      <c r="L73" s="695"/>
      <c r="M73" s="695"/>
      <c r="N73" s="695"/>
      <c r="O73" s="695"/>
      <c r="P73" s="695"/>
      <c r="Q73" s="695"/>
      <c r="R73" s="695"/>
      <c r="S73" s="695"/>
      <c r="T73" s="695"/>
      <c r="U73" s="695"/>
      <c r="V73" s="695"/>
      <c r="W73" s="695"/>
      <c r="X73" s="94"/>
      <c r="Y73" s="94"/>
      <c r="Z73" s="94"/>
    </row>
    <row r="74" spans="2:26" ht="24.75" customHeight="1">
      <c r="B74" s="342" t="s">
        <v>217</v>
      </c>
      <c r="C74" s="59">
        <f t="shared" si="18"/>
      </c>
      <c r="D74" s="697">
        <f t="shared" si="19"/>
      </c>
      <c r="E74" s="698"/>
      <c r="F74" s="82"/>
      <c r="G74" s="82"/>
      <c r="H74" s="95"/>
      <c r="I74" s="695"/>
      <c r="J74" s="695"/>
      <c r="K74" s="695"/>
      <c r="L74" s="695"/>
      <c r="M74" s="695"/>
      <c r="N74" s="695"/>
      <c r="O74" s="695"/>
      <c r="P74" s="695"/>
      <c r="Q74" s="695"/>
      <c r="R74" s="695"/>
      <c r="S74" s="695"/>
      <c r="T74" s="695"/>
      <c r="U74" s="695"/>
      <c r="V74" s="695"/>
      <c r="W74" s="695"/>
      <c r="X74" s="94"/>
      <c r="Y74" s="94"/>
      <c r="Z74" s="94"/>
    </row>
    <row r="75" spans="2:26" ht="24.75" customHeight="1">
      <c r="B75" s="342" t="s">
        <v>218</v>
      </c>
      <c r="C75" s="59">
        <f t="shared" si="18"/>
      </c>
      <c r="D75" s="696">
        <f t="shared" si="19"/>
      </c>
      <c r="E75" s="696"/>
      <c r="F75" s="82"/>
      <c r="G75" s="82"/>
      <c r="H75" s="95"/>
      <c r="I75" s="695"/>
      <c r="J75" s="695"/>
      <c r="K75" s="695"/>
      <c r="L75" s="695"/>
      <c r="M75" s="695"/>
      <c r="N75" s="695"/>
      <c r="O75" s="695"/>
      <c r="P75" s="695"/>
      <c r="Q75" s="695"/>
      <c r="R75" s="695"/>
      <c r="S75" s="695"/>
      <c r="T75" s="695"/>
      <c r="U75" s="695"/>
      <c r="V75" s="695"/>
      <c r="W75" s="695"/>
      <c r="X75" s="94"/>
      <c r="Y75" s="94"/>
      <c r="Z75" s="94"/>
    </row>
    <row r="76" spans="2:26" ht="24.75" customHeight="1">
      <c r="B76" s="342" t="s">
        <v>219</v>
      </c>
      <c r="C76" s="59">
        <f t="shared" si="18"/>
      </c>
      <c r="D76" s="696">
        <f t="shared" si="19"/>
      </c>
      <c r="E76" s="696"/>
      <c r="F76" s="82"/>
      <c r="G76" s="82"/>
      <c r="H76" s="95"/>
      <c r="I76" s="695"/>
      <c r="J76" s="695"/>
      <c r="K76" s="695"/>
      <c r="L76" s="695"/>
      <c r="M76" s="695"/>
      <c r="N76" s="695"/>
      <c r="O76" s="695"/>
      <c r="P76" s="695"/>
      <c r="Q76" s="695"/>
      <c r="R76" s="695"/>
      <c r="S76" s="695"/>
      <c r="T76" s="695"/>
      <c r="U76" s="695"/>
      <c r="V76" s="695"/>
      <c r="W76" s="695"/>
      <c r="X76" s="94"/>
      <c r="Y76" s="94"/>
      <c r="Z76" s="94"/>
    </row>
    <row r="77" spans="2:26" ht="24.75" customHeight="1">
      <c r="B77" s="342" t="s">
        <v>220</v>
      </c>
      <c r="C77" s="59">
        <f t="shared" si="18"/>
      </c>
      <c r="D77" s="696">
        <f t="shared" si="19"/>
      </c>
      <c r="E77" s="696"/>
      <c r="F77" s="82"/>
      <c r="G77" s="82"/>
      <c r="H77" s="95"/>
      <c r="I77" s="695"/>
      <c r="J77" s="695"/>
      <c r="K77" s="695"/>
      <c r="L77" s="695"/>
      <c r="M77" s="695"/>
      <c r="N77" s="695"/>
      <c r="O77" s="695"/>
      <c r="P77" s="695"/>
      <c r="Q77" s="695"/>
      <c r="R77" s="695"/>
      <c r="S77" s="695"/>
      <c r="T77" s="695"/>
      <c r="U77" s="695"/>
      <c r="V77" s="695"/>
      <c r="W77" s="695"/>
      <c r="X77" s="94"/>
      <c r="Y77" s="94"/>
      <c r="Z77" s="94"/>
    </row>
    <row r="78" spans="2:26" ht="24.75" customHeight="1">
      <c r="B78" s="342" t="s">
        <v>221</v>
      </c>
      <c r="C78" s="59">
        <f t="shared" si="18"/>
      </c>
      <c r="D78" s="696">
        <f t="shared" si="19"/>
      </c>
      <c r="E78" s="696"/>
      <c r="F78" s="82"/>
      <c r="G78" s="82"/>
      <c r="H78" s="95"/>
      <c r="I78" s="695"/>
      <c r="J78" s="695"/>
      <c r="K78" s="695"/>
      <c r="L78" s="695"/>
      <c r="M78" s="695"/>
      <c r="N78" s="695"/>
      <c r="O78" s="695"/>
      <c r="P78" s="695"/>
      <c r="Q78" s="695"/>
      <c r="R78" s="695"/>
      <c r="S78" s="695"/>
      <c r="T78" s="695"/>
      <c r="U78" s="695"/>
      <c r="V78" s="695"/>
      <c r="W78" s="695"/>
      <c r="X78" s="94"/>
      <c r="Y78" s="94"/>
      <c r="Z78" s="94"/>
    </row>
    <row r="79" spans="2:26" ht="24.75" customHeight="1">
      <c r="B79" s="342" t="s">
        <v>222</v>
      </c>
      <c r="C79" s="59">
        <f t="shared" si="18"/>
      </c>
      <c r="D79" s="696">
        <f t="shared" si="19"/>
      </c>
      <c r="E79" s="696"/>
      <c r="F79" s="82"/>
      <c r="G79" s="82"/>
      <c r="H79" s="95"/>
      <c r="I79" s="695"/>
      <c r="J79" s="695"/>
      <c r="K79" s="695"/>
      <c r="L79" s="695"/>
      <c r="M79" s="695"/>
      <c r="N79" s="695"/>
      <c r="O79" s="695"/>
      <c r="P79" s="695"/>
      <c r="Q79" s="695"/>
      <c r="R79" s="695"/>
      <c r="S79" s="695"/>
      <c r="T79" s="695"/>
      <c r="U79" s="695"/>
      <c r="V79" s="695"/>
      <c r="W79" s="695"/>
      <c r="X79" s="94"/>
      <c r="Y79" s="94"/>
      <c r="Z79" s="94"/>
    </row>
    <row r="80" spans="2:26" ht="24.75" customHeight="1">
      <c r="B80" s="342" t="s">
        <v>223</v>
      </c>
      <c r="C80" s="59">
        <f t="shared" si="18"/>
      </c>
      <c r="D80" s="696">
        <f t="shared" si="19"/>
      </c>
      <c r="E80" s="696"/>
      <c r="F80" s="82"/>
      <c r="G80" s="82"/>
      <c r="H80" s="95"/>
      <c r="I80" s="695"/>
      <c r="J80" s="695"/>
      <c r="K80" s="695"/>
      <c r="L80" s="695"/>
      <c r="M80" s="695"/>
      <c r="N80" s="695"/>
      <c r="O80" s="695"/>
      <c r="P80" s="695"/>
      <c r="Q80" s="695"/>
      <c r="R80" s="695"/>
      <c r="S80" s="695"/>
      <c r="T80" s="695"/>
      <c r="U80" s="695"/>
      <c r="V80" s="695"/>
      <c r="W80" s="695"/>
      <c r="X80" s="94"/>
      <c r="Y80" s="94"/>
      <c r="Z80" s="94"/>
    </row>
    <row r="81" spans="2:26" ht="19.5" customHeight="1">
      <c r="B81" s="342" t="s">
        <v>224</v>
      </c>
      <c r="C81" s="59">
        <f t="shared" si="18"/>
      </c>
      <c r="D81" s="696">
        <f t="shared" si="19"/>
      </c>
      <c r="E81" s="696"/>
      <c r="F81" s="82"/>
      <c r="G81" s="82"/>
      <c r="H81" s="95"/>
      <c r="I81" s="695"/>
      <c r="J81" s="695"/>
      <c r="K81" s="695"/>
      <c r="L81" s="695"/>
      <c r="M81" s="695"/>
      <c r="N81" s="695"/>
      <c r="O81" s="695"/>
      <c r="P81" s="695"/>
      <c r="Q81" s="695"/>
      <c r="R81" s="695"/>
      <c r="S81" s="695"/>
      <c r="T81" s="695"/>
      <c r="U81" s="695"/>
      <c r="V81" s="695"/>
      <c r="W81" s="695"/>
      <c r="X81" s="94"/>
      <c r="Y81" s="94"/>
      <c r="Z81" s="94"/>
    </row>
    <row r="82" spans="2:26" ht="19.5" customHeight="1">
      <c r="B82" s="343" t="s">
        <v>225</v>
      </c>
      <c r="C82" s="59">
        <f t="shared" si="18"/>
      </c>
      <c r="D82" s="696">
        <f t="shared" si="19"/>
      </c>
      <c r="E82" s="696"/>
      <c r="F82" s="82"/>
      <c r="G82" s="82"/>
      <c r="H82" s="95"/>
      <c r="I82" s="94"/>
      <c r="J82" s="94"/>
      <c r="K82" s="94"/>
      <c r="L82" s="94"/>
      <c r="M82" s="94"/>
      <c r="N82" s="94"/>
      <c r="O82" s="94"/>
      <c r="P82" s="94"/>
      <c r="Q82" s="94"/>
      <c r="R82" s="94"/>
      <c r="S82" s="94"/>
      <c r="T82" s="94"/>
      <c r="U82" s="94"/>
      <c r="V82" s="94"/>
      <c r="W82" s="94"/>
      <c r="X82" s="94"/>
      <c r="Y82" s="94"/>
      <c r="Z82" s="94"/>
    </row>
    <row r="83" spans="2:26" ht="19.5" customHeight="1">
      <c r="B83" s="343" t="s">
        <v>226</v>
      </c>
      <c r="C83" s="59">
        <f t="shared" si="18"/>
      </c>
      <c r="D83" s="696">
        <f t="shared" si="19"/>
      </c>
      <c r="E83" s="696"/>
      <c r="F83" s="82"/>
      <c r="G83" s="82"/>
      <c r="H83" s="95"/>
      <c r="I83" s="94"/>
      <c r="J83" s="94"/>
      <c r="K83" s="94"/>
      <c r="L83" s="94"/>
      <c r="M83" s="94"/>
      <c r="N83" s="94"/>
      <c r="O83" s="94"/>
      <c r="P83" s="94"/>
      <c r="Q83" s="94"/>
      <c r="R83" s="94"/>
      <c r="S83" s="94"/>
      <c r="T83" s="94"/>
      <c r="U83" s="94"/>
      <c r="V83" s="94"/>
      <c r="W83" s="94"/>
      <c r="X83" s="94"/>
      <c r="Y83" s="94"/>
      <c r="Z83" s="94"/>
    </row>
    <row r="84" spans="2:26" ht="19.5" customHeight="1">
      <c r="B84" s="344" t="s">
        <v>227</v>
      </c>
      <c r="C84" s="59">
        <f t="shared" si="18"/>
      </c>
      <c r="D84" s="696">
        <f t="shared" si="19"/>
      </c>
      <c r="E84" s="696"/>
      <c r="F84" s="82"/>
      <c r="G84" s="82"/>
      <c r="H84" s="95"/>
      <c r="I84" s="94"/>
      <c r="J84" s="94"/>
      <c r="K84" s="94"/>
      <c r="L84" s="94"/>
      <c r="M84" s="94"/>
      <c r="N84" s="94"/>
      <c r="O84" s="94"/>
      <c r="P84" s="94"/>
      <c r="Q84" s="94"/>
      <c r="R84" s="94"/>
      <c r="S84" s="94"/>
      <c r="T84" s="94"/>
      <c r="U84" s="94"/>
      <c r="V84" s="94"/>
      <c r="W84" s="94"/>
      <c r="X84" s="94"/>
      <c r="Y84" s="94"/>
      <c r="Z84" s="94"/>
    </row>
    <row r="85" spans="2:26" ht="19.5" customHeight="1">
      <c r="B85" s="345" t="s">
        <v>319</v>
      </c>
      <c r="C85" s="59">
        <f t="shared" si="18"/>
      </c>
      <c r="D85" s="696">
        <f t="shared" si="19"/>
      </c>
      <c r="E85" s="696"/>
      <c r="F85" s="82"/>
      <c r="G85" s="82"/>
      <c r="H85" s="95"/>
      <c r="I85" s="94"/>
      <c r="J85" s="94"/>
      <c r="K85" s="94"/>
      <c r="L85" s="94"/>
      <c r="M85" s="94"/>
      <c r="N85" s="94"/>
      <c r="O85" s="94"/>
      <c r="P85" s="94"/>
      <c r="Q85" s="94"/>
      <c r="R85" s="94"/>
      <c r="S85" s="94"/>
      <c r="T85" s="94"/>
      <c r="U85" s="94"/>
      <c r="V85" s="94"/>
      <c r="W85" s="94"/>
      <c r="X85" s="94"/>
      <c r="Y85" s="94"/>
      <c r="Z85" s="94"/>
    </row>
    <row r="86" spans="2:26" ht="19.5" customHeight="1">
      <c r="B86" s="345" t="s">
        <v>306</v>
      </c>
      <c r="C86" s="59">
        <f t="shared" si="18"/>
      </c>
      <c r="D86" s="696">
        <f t="shared" si="19"/>
      </c>
      <c r="E86" s="696"/>
      <c r="F86" s="82"/>
      <c r="G86" s="82"/>
      <c r="H86" s="95"/>
      <c r="I86" s="94"/>
      <c r="J86" s="94"/>
      <c r="K86" s="94"/>
      <c r="L86" s="94"/>
      <c r="M86" s="94"/>
      <c r="N86" s="94"/>
      <c r="O86" s="94"/>
      <c r="P86" s="94"/>
      <c r="Q86" s="94"/>
      <c r="R86" s="94"/>
      <c r="S86" s="94"/>
      <c r="T86" s="94"/>
      <c r="U86" s="94"/>
      <c r="V86" s="94"/>
      <c r="W86" s="94"/>
      <c r="X86" s="94"/>
      <c r="Y86" s="94"/>
      <c r="Z86" s="94"/>
    </row>
    <row r="87" spans="2:26" ht="19.5" customHeight="1">
      <c r="B87" s="345" t="s">
        <v>320</v>
      </c>
      <c r="C87" s="59">
        <f t="shared" si="18"/>
      </c>
      <c r="D87" s="696">
        <f t="shared" si="19"/>
      </c>
      <c r="E87" s="696"/>
      <c r="F87" s="82"/>
      <c r="G87" s="82"/>
      <c r="H87" s="95"/>
      <c r="I87" s="94"/>
      <c r="J87" s="94"/>
      <c r="K87" s="94"/>
      <c r="L87" s="94"/>
      <c r="M87" s="94"/>
      <c r="N87" s="94"/>
      <c r="O87" s="94"/>
      <c r="P87" s="94"/>
      <c r="Q87" s="94"/>
      <c r="R87" s="94"/>
      <c r="S87" s="94"/>
      <c r="T87" s="94"/>
      <c r="U87" s="94"/>
      <c r="V87" s="94"/>
      <c r="W87" s="94"/>
      <c r="X87" s="94"/>
      <c r="Y87" s="94"/>
      <c r="Z87" s="94"/>
    </row>
    <row r="88" spans="2:26" ht="19.5" customHeight="1">
      <c r="B88" s="345" t="s">
        <v>228</v>
      </c>
      <c r="C88" s="59">
        <f t="shared" si="18"/>
      </c>
      <c r="D88" s="696">
        <f t="shared" si="19"/>
      </c>
      <c r="E88" s="696"/>
      <c r="F88" s="82"/>
      <c r="G88" s="82"/>
      <c r="H88" s="95"/>
      <c r="I88" s="94"/>
      <c r="J88" s="94"/>
      <c r="K88" s="94"/>
      <c r="L88" s="94"/>
      <c r="M88" s="94"/>
      <c r="N88" s="94"/>
      <c r="O88" s="94"/>
      <c r="P88" s="94"/>
      <c r="Q88" s="94"/>
      <c r="R88" s="94"/>
      <c r="S88" s="94"/>
      <c r="T88" s="94"/>
      <c r="U88" s="94"/>
      <c r="V88" s="94"/>
      <c r="W88" s="94"/>
      <c r="X88" s="94"/>
      <c r="Y88" s="94"/>
      <c r="Z88" s="94"/>
    </row>
    <row r="89" spans="2:26" s="93" customFormat="1" ht="19.5" customHeight="1">
      <c r="B89" s="224" t="s">
        <v>147</v>
      </c>
      <c r="C89" s="59">
        <f t="shared" si="18"/>
      </c>
      <c r="D89" s="696">
        <f t="shared" si="19"/>
      </c>
      <c r="E89" s="696"/>
      <c r="F89" s="82"/>
      <c r="G89" s="82"/>
      <c r="H89" s="95"/>
      <c r="I89" s="94"/>
      <c r="J89" s="94"/>
      <c r="K89" s="94"/>
      <c r="L89" s="94"/>
      <c r="M89" s="94"/>
      <c r="N89" s="94"/>
      <c r="O89" s="94"/>
      <c r="P89" s="94"/>
      <c r="Q89" s="94"/>
      <c r="R89" s="94"/>
      <c r="S89" s="94"/>
      <c r="T89" s="94"/>
      <c r="U89" s="94"/>
      <c r="V89" s="94"/>
      <c r="W89" s="94"/>
      <c r="X89" s="94"/>
      <c r="Y89" s="94"/>
      <c r="Z89" s="94"/>
    </row>
    <row r="90" spans="2:21" ht="40.5" customHeight="1">
      <c r="B90" s="700" t="s">
        <v>229</v>
      </c>
      <c r="C90" s="700"/>
      <c r="D90" s="700"/>
      <c r="E90" s="700"/>
      <c r="F90" s="700"/>
      <c r="G90" s="700"/>
      <c r="H90" s="96"/>
      <c r="I90" s="96"/>
      <c r="J90" s="96"/>
      <c r="K90" s="96"/>
      <c r="L90" s="96"/>
      <c r="M90" s="96"/>
      <c r="N90" s="96"/>
      <c r="O90" s="96"/>
      <c r="P90" s="96"/>
      <c r="Q90" s="96"/>
      <c r="R90" s="96"/>
      <c r="S90" s="96"/>
      <c r="T90" s="96"/>
      <c r="U90" s="97"/>
    </row>
    <row r="91" spans="2:21" ht="21" customHeight="1">
      <c r="B91" s="98"/>
      <c r="C91" s="76"/>
      <c r="D91" s="76"/>
      <c r="E91" s="76"/>
      <c r="F91" s="99"/>
      <c r="G91" s="96"/>
      <c r="H91" s="96"/>
      <c r="I91" s="96"/>
      <c r="J91" s="96"/>
      <c r="K91" s="96"/>
      <c r="L91" s="96"/>
      <c r="M91" s="96"/>
      <c r="N91" s="96"/>
      <c r="O91" s="96"/>
      <c r="P91" s="96"/>
      <c r="Q91" s="96"/>
      <c r="R91" s="96"/>
      <c r="S91" s="96"/>
      <c r="T91" s="96"/>
      <c r="U91" s="97"/>
    </row>
    <row r="92" spans="2:20" ht="51" customHeight="1">
      <c r="B92" s="241" t="s">
        <v>213</v>
      </c>
      <c r="C92" s="242" t="s">
        <v>214</v>
      </c>
      <c r="D92" s="699" t="s">
        <v>230</v>
      </c>
      <c r="E92" s="699"/>
      <c r="F92" s="699" t="s">
        <v>430</v>
      </c>
      <c r="G92" s="699"/>
      <c r="H92" s="699" t="s">
        <v>358</v>
      </c>
      <c r="I92" s="699"/>
      <c r="J92" s="699" t="s">
        <v>431</v>
      </c>
      <c r="K92" s="699"/>
      <c r="L92" s="699" t="s">
        <v>358</v>
      </c>
      <c r="M92" s="699"/>
      <c r="N92" s="96"/>
      <c r="O92" s="96"/>
      <c r="T92" s="100"/>
    </row>
    <row r="93" spans="2:20" s="71" customFormat="1" ht="24.75" customHeight="1">
      <c r="B93" s="342" t="s">
        <v>318</v>
      </c>
      <c r="C93" s="284">
        <f aca="true" t="shared" si="20" ref="C93:C109">IF(COUNTIF(G$1:G$65536,B93)=0,"",COUNTIF(G$1:G$65536,B93))</f>
      </c>
      <c r="D93" s="682">
        <f aca="true" t="shared" si="21" ref="D93:D101">IF(SUMIF(G$1:G$65536,B93,AD$1:AD$65536)=0,"",SUMIF(G$1:G$65536,B93,AD$1:AD$65536))</f>
      </c>
      <c r="E93" s="682"/>
      <c r="F93" s="701" t="e">
        <f>IF($H$69="","",IF(D93="","",(D93/$H$69)*1000))</f>
        <v>#N/A</v>
      </c>
      <c r="G93" s="701"/>
      <c r="H93" s="684" t="e">
        <f>CONCATENATE("g","/",$G$69)</f>
        <v>#N/A</v>
      </c>
      <c r="I93" s="684"/>
      <c r="J93" s="701">
        <f>IF('1. Lavorazione e dati generali'!$G$40="","",IF(D93="","",(D93/'1. Lavorazione e dati generali'!$G$40)*1000))</f>
      </c>
      <c r="K93" s="701"/>
      <c r="L93" s="684" t="s">
        <v>432</v>
      </c>
      <c r="M93" s="684"/>
      <c r="N93" s="96"/>
      <c r="O93" s="96"/>
      <c r="P93" s="97"/>
      <c r="Q93" s="100"/>
      <c r="R93" s="100"/>
      <c r="S93" s="100"/>
      <c r="T93" s="100"/>
    </row>
    <row r="94" spans="2:20" s="71" customFormat="1" ht="24.75" customHeight="1">
      <c r="B94" s="342" t="s">
        <v>217</v>
      </c>
      <c r="C94" s="284">
        <f t="shared" si="20"/>
      </c>
      <c r="D94" s="682">
        <f t="shared" si="21"/>
      </c>
      <c r="E94" s="682"/>
      <c r="F94" s="701" t="e">
        <f aca="true" t="shared" si="22" ref="F94:F109">IF($H$69="","",IF(D94="","",(D94/$H$69)*1000))</f>
        <v>#N/A</v>
      </c>
      <c r="G94" s="701"/>
      <c r="H94" s="684" t="e">
        <f aca="true" t="shared" si="23" ref="H94:H109">CONCATENATE("g","/",$G$69)</f>
        <v>#N/A</v>
      </c>
      <c r="I94" s="684"/>
      <c r="J94" s="701">
        <f>IF('1. Lavorazione e dati generali'!$G$40="","",IF(D94="","",(D94/'1. Lavorazione e dati generali'!$G$40)*1000))</f>
      </c>
      <c r="K94" s="701"/>
      <c r="L94" s="684" t="s">
        <v>432</v>
      </c>
      <c r="M94" s="684"/>
      <c r="N94" s="97"/>
      <c r="O94" s="97"/>
      <c r="P94" s="97"/>
      <c r="Q94" s="100"/>
      <c r="R94" s="100"/>
      <c r="S94" s="100"/>
      <c r="T94" s="100"/>
    </row>
    <row r="95" spans="2:20" s="71" customFormat="1" ht="24.75" customHeight="1">
      <c r="B95" s="342" t="s">
        <v>218</v>
      </c>
      <c r="C95" s="284">
        <f t="shared" si="20"/>
      </c>
      <c r="D95" s="682">
        <f t="shared" si="21"/>
      </c>
      <c r="E95" s="682"/>
      <c r="F95" s="701" t="e">
        <f t="shared" si="22"/>
        <v>#N/A</v>
      </c>
      <c r="G95" s="701"/>
      <c r="H95" s="684" t="e">
        <f t="shared" si="23"/>
        <v>#N/A</v>
      </c>
      <c r="I95" s="684"/>
      <c r="J95" s="701">
        <f>IF('1. Lavorazione e dati generali'!$G$40="","",IF(D95="","",(D95/'1. Lavorazione e dati generali'!$G$40)*1000))</f>
      </c>
      <c r="K95" s="701"/>
      <c r="L95" s="684" t="s">
        <v>432</v>
      </c>
      <c r="M95" s="684"/>
      <c r="N95" s="97"/>
      <c r="O95" s="97"/>
      <c r="P95" s="97"/>
      <c r="Q95" s="101"/>
      <c r="R95" s="101"/>
      <c r="S95" s="101"/>
      <c r="T95" s="101"/>
    </row>
    <row r="96" spans="2:20" s="102" customFormat="1" ht="24.75" customHeight="1">
      <c r="B96" s="342" t="s">
        <v>219</v>
      </c>
      <c r="C96" s="284">
        <f t="shared" si="20"/>
      </c>
      <c r="D96" s="682">
        <f t="shared" si="21"/>
      </c>
      <c r="E96" s="682"/>
      <c r="F96" s="701" t="e">
        <f t="shared" si="22"/>
        <v>#N/A</v>
      </c>
      <c r="G96" s="701"/>
      <c r="H96" s="684" t="e">
        <f t="shared" si="23"/>
        <v>#N/A</v>
      </c>
      <c r="I96" s="684"/>
      <c r="J96" s="701">
        <f>IF('1. Lavorazione e dati generali'!$G$40="","",IF(D96="","",(D96/'1. Lavorazione e dati generali'!$G$40)*1000))</f>
      </c>
      <c r="K96" s="701"/>
      <c r="L96" s="684" t="s">
        <v>432</v>
      </c>
      <c r="M96" s="684"/>
      <c r="N96" s="101"/>
      <c r="O96" s="101"/>
      <c r="P96" s="101"/>
      <c r="Q96" s="101"/>
      <c r="R96" s="101"/>
      <c r="S96" s="101"/>
      <c r="T96" s="101"/>
    </row>
    <row r="97" spans="2:20" s="102" customFormat="1" ht="24.75" customHeight="1">
      <c r="B97" s="342" t="s">
        <v>220</v>
      </c>
      <c r="C97" s="284">
        <f t="shared" si="20"/>
      </c>
      <c r="D97" s="682">
        <f t="shared" si="21"/>
      </c>
      <c r="E97" s="682"/>
      <c r="F97" s="701" t="e">
        <f t="shared" si="22"/>
        <v>#N/A</v>
      </c>
      <c r="G97" s="701"/>
      <c r="H97" s="684" t="e">
        <f t="shared" si="23"/>
        <v>#N/A</v>
      </c>
      <c r="I97" s="684"/>
      <c r="J97" s="701">
        <f>IF('1. Lavorazione e dati generali'!$G$40="","",IF(D97="","",(D97/'1. Lavorazione e dati generali'!$G$40)*1000))</f>
      </c>
      <c r="K97" s="701"/>
      <c r="L97" s="684" t="s">
        <v>432</v>
      </c>
      <c r="M97" s="684"/>
      <c r="N97" s="101"/>
      <c r="O97" s="101"/>
      <c r="P97" s="101"/>
      <c r="Q97" s="101"/>
      <c r="R97" s="101"/>
      <c r="S97" s="101"/>
      <c r="T97" s="101"/>
    </row>
    <row r="98" spans="2:13" ht="24.75" customHeight="1">
      <c r="B98" s="342" t="s">
        <v>221</v>
      </c>
      <c r="C98" s="284">
        <f t="shared" si="20"/>
      </c>
      <c r="D98" s="682">
        <f t="shared" si="21"/>
      </c>
      <c r="E98" s="682"/>
      <c r="F98" s="701" t="e">
        <f t="shared" si="22"/>
        <v>#N/A</v>
      </c>
      <c r="G98" s="701"/>
      <c r="H98" s="684" t="e">
        <f t="shared" si="23"/>
        <v>#N/A</v>
      </c>
      <c r="I98" s="684"/>
      <c r="J98" s="701">
        <f>IF('1. Lavorazione e dati generali'!$G$40="","",IF(D98="","",(D98/'1. Lavorazione e dati generali'!$G$40)*1000))</f>
      </c>
      <c r="K98" s="701"/>
      <c r="L98" s="684" t="s">
        <v>432</v>
      </c>
      <c r="M98" s="684"/>
    </row>
    <row r="99" spans="2:13" ht="24.75" customHeight="1">
      <c r="B99" s="342" t="s">
        <v>222</v>
      </c>
      <c r="C99" s="284">
        <f t="shared" si="20"/>
      </c>
      <c r="D99" s="682">
        <f t="shared" si="21"/>
      </c>
      <c r="E99" s="682"/>
      <c r="F99" s="701" t="e">
        <f t="shared" si="22"/>
        <v>#N/A</v>
      </c>
      <c r="G99" s="701"/>
      <c r="H99" s="684" t="e">
        <f t="shared" si="23"/>
        <v>#N/A</v>
      </c>
      <c r="I99" s="684"/>
      <c r="J99" s="701">
        <f>IF('1. Lavorazione e dati generali'!$G$40="","",IF(D99="","",(D99/'1. Lavorazione e dati generali'!$G$40)*1000))</f>
      </c>
      <c r="K99" s="701"/>
      <c r="L99" s="684" t="s">
        <v>432</v>
      </c>
      <c r="M99" s="684"/>
    </row>
    <row r="100" spans="2:13" ht="24.75" customHeight="1">
      <c r="B100" s="342" t="s">
        <v>223</v>
      </c>
      <c r="C100" s="284">
        <f t="shared" si="20"/>
      </c>
      <c r="D100" s="682">
        <f t="shared" si="21"/>
      </c>
      <c r="E100" s="682"/>
      <c r="F100" s="701" t="e">
        <f t="shared" si="22"/>
        <v>#N/A</v>
      </c>
      <c r="G100" s="701"/>
      <c r="H100" s="684" t="e">
        <f t="shared" si="23"/>
        <v>#N/A</v>
      </c>
      <c r="I100" s="684"/>
      <c r="J100" s="701">
        <f>IF('1. Lavorazione e dati generali'!$G$40="","",IF(D100="","",(D100/'1. Lavorazione e dati generali'!$G$40)*1000))</f>
      </c>
      <c r="K100" s="701"/>
      <c r="L100" s="684" t="s">
        <v>432</v>
      </c>
      <c r="M100" s="684"/>
    </row>
    <row r="101" spans="2:13" ht="24.75" customHeight="1">
      <c r="B101" s="342" t="s">
        <v>224</v>
      </c>
      <c r="C101" s="284">
        <f t="shared" si="20"/>
      </c>
      <c r="D101" s="682">
        <f t="shared" si="21"/>
      </c>
      <c r="E101" s="682"/>
      <c r="F101" s="701" t="e">
        <f t="shared" si="22"/>
        <v>#N/A</v>
      </c>
      <c r="G101" s="701"/>
      <c r="H101" s="684" t="e">
        <f t="shared" si="23"/>
        <v>#N/A</v>
      </c>
      <c r="I101" s="684"/>
      <c r="J101" s="701">
        <f>IF('1. Lavorazione e dati generali'!$G$40="","",IF(D101="","",(D101/'1. Lavorazione e dati generali'!$G$40)*1000))</f>
      </c>
      <c r="K101" s="701"/>
      <c r="L101" s="684" t="s">
        <v>432</v>
      </c>
      <c r="M101" s="684"/>
    </row>
    <row r="102" spans="2:13" ht="24.75" customHeight="1">
      <c r="B102" s="343" t="s">
        <v>225</v>
      </c>
      <c r="C102" s="284">
        <f t="shared" si="20"/>
      </c>
      <c r="D102" s="682">
        <f>IF(SUMIF(G:G,B102,AD:AD)=0,IF(F113=0,"",F113),SUMIF(G:G,B102,AD:AD)+F113)</f>
      </c>
      <c r="E102" s="682"/>
      <c r="F102" s="701" t="e">
        <f t="shared" si="22"/>
        <v>#N/A</v>
      </c>
      <c r="G102" s="701"/>
      <c r="H102" s="684" t="e">
        <f t="shared" si="23"/>
        <v>#N/A</v>
      </c>
      <c r="I102" s="684"/>
      <c r="J102" s="701">
        <f>IF('1. Lavorazione e dati generali'!$G$40="","",IF(D102="","",(D102/'1. Lavorazione e dati generali'!$G$40)*1000))</f>
      </c>
      <c r="K102" s="701"/>
      <c r="L102" s="684" t="s">
        <v>432</v>
      </c>
      <c r="M102" s="684"/>
    </row>
    <row r="103" spans="2:13" ht="24.75" customHeight="1">
      <c r="B103" s="343" t="s">
        <v>226</v>
      </c>
      <c r="C103" s="284">
        <f t="shared" si="20"/>
      </c>
      <c r="D103" s="682">
        <f aca="true" t="shared" si="24" ref="D103:D109">IF(SUMIF(G$1:G$65536,B103,AD$1:AD$65536)=0,"",SUMIF(G$1:G$65536,B103,AD$1:AD$65536))</f>
      </c>
      <c r="E103" s="682"/>
      <c r="F103" s="701" t="e">
        <f t="shared" si="22"/>
        <v>#N/A</v>
      </c>
      <c r="G103" s="701"/>
      <c r="H103" s="684" t="e">
        <f t="shared" si="23"/>
        <v>#N/A</v>
      </c>
      <c r="I103" s="684"/>
      <c r="J103" s="701">
        <f>IF('1. Lavorazione e dati generali'!$G$40="","",IF(D103="","",(D103/'1. Lavorazione e dati generali'!$G$40)*1000))</f>
      </c>
      <c r="K103" s="701"/>
      <c r="L103" s="684" t="s">
        <v>432</v>
      </c>
      <c r="M103" s="684"/>
    </row>
    <row r="104" spans="2:13" ht="24.75" customHeight="1">
      <c r="B104" s="344" t="s">
        <v>227</v>
      </c>
      <c r="C104" s="284">
        <f t="shared" si="20"/>
      </c>
      <c r="D104" s="682">
        <f t="shared" si="24"/>
      </c>
      <c r="E104" s="682"/>
      <c r="F104" s="701" t="e">
        <f t="shared" si="22"/>
        <v>#N/A</v>
      </c>
      <c r="G104" s="701"/>
      <c r="H104" s="684" t="e">
        <f>CONCATENATE("g","/",$G$69)</f>
        <v>#N/A</v>
      </c>
      <c r="I104" s="684"/>
      <c r="J104" s="701">
        <f>IF('1. Lavorazione e dati generali'!$G$40="","",IF(D104="","",(D104/'1. Lavorazione e dati generali'!$G$40)*1000))</f>
      </c>
      <c r="K104" s="701"/>
      <c r="L104" s="684" t="s">
        <v>432</v>
      </c>
      <c r="M104" s="684"/>
    </row>
    <row r="105" spans="2:13" ht="24.75" customHeight="1">
      <c r="B105" s="345" t="s">
        <v>319</v>
      </c>
      <c r="C105" s="284">
        <f t="shared" si="20"/>
      </c>
      <c r="D105" s="682">
        <f t="shared" si="24"/>
      </c>
      <c r="E105" s="682"/>
      <c r="F105" s="701" t="e">
        <f t="shared" si="22"/>
        <v>#N/A</v>
      </c>
      <c r="G105" s="701"/>
      <c r="H105" s="684" t="e">
        <f t="shared" si="23"/>
        <v>#N/A</v>
      </c>
      <c r="I105" s="684"/>
      <c r="J105" s="701">
        <f>IF('1. Lavorazione e dati generali'!$G$40="","",IF(D105="","",(D105/'1. Lavorazione e dati generali'!$G$40)*1000))</f>
      </c>
      <c r="K105" s="701"/>
      <c r="L105" s="684" t="s">
        <v>432</v>
      </c>
      <c r="M105" s="684"/>
    </row>
    <row r="106" spans="2:13" ht="24.75" customHeight="1">
      <c r="B106" s="345" t="s">
        <v>306</v>
      </c>
      <c r="C106" s="285">
        <f t="shared" si="20"/>
      </c>
      <c r="D106" s="682">
        <f t="shared" si="24"/>
      </c>
      <c r="E106" s="682"/>
      <c r="F106" s="701" t="e">
        <f t="shared" si="22"/>
        <v>#N/A</v>
      </c>
      <c r="G106" s="701"/>
      <c r="H106" s="684" t="e">
        <f t="shared" si="23"/>
        <v>#N/A</v>
      </c>
      <c r="I106" s="684"/>
      <c r="J106" s="701">
        <f>IF('1. Lavorazione e dati generali'!$G$40="","",IF(D106="","",(D106/'1. Lavorazione e dati generali'!$G$40)*1000))</f>
      </c>
      <c r="K106" s="701"/>
      <c r="L106" s="684" t="s">
        <v>432</v>
      </c>
      <c r="M106" s="684"/>
    </row>
    <row r="107" spans="2:13" ht="24.75" customHeight="1">
      <c r="B107" s="345" t="s">
        <v>320</v>
      </c>
      <c r="C107" s="285">
        <f t="shared" si="20"/>
      </c>
      <c r="D107" s="682">
        <f t="shared" si="24"/>
      </c>
      <c r="E107" s="682"/>
      <c r="F107" s="701" t="e">
        <f t="shared" si="22"/>
        <v>#N/A</v>
      </c>
      <c r="G107" s="701"/>
      <c r="H107" s="684" t="e">
        <f t="shared" si="23"/>
        <v>#N/A</v>
      </c>
      <c r="I107" s="684"/>
      <c r="J107" s="701">
        <f>IF('1. Lavorazione e dati generali'!$G$40="","",IF(D107="","",(D107/'1. Lavorazione e dati generali'!$G$40)*1000))</f>
      </c>
      <c r="K107" s="701"/>
      <c r="L107" s="684" t="s">
        <v>432</v>
      </c>
      <c r="M107" s="684"/>
    </row>
    <row r="108" spans="2:13" ht="24.75" customHeight="1">
      <c r="B108" s="345" t="s">
        <v>228</v>
      </c>
      <c r="C108" s="285">
        <f t="shared" si="20"/>
      </c>
      <c r="D108" s="682">
        <f t="shared" si="24"/>
      </c>
      <c r="E108" s="682"/>
      <c r="F108" s="701" t="e">
        <f t="shared" si="22"/>
        <v>#N/A</v>
      </c>
      <c r="G108" s="701"/>
      <c r="H108" s="684" t="e">
        <f t="shared" si="23"/>
        <v>#N/A</v>
      </c>
      <c r="I108" s="684"/>
      <c r="J108" s="701">
        <f>IF('1. Lavorazione e dati generali'!$G$40="","",IF(D108="","",(D108/'1. Lavorazione e dati generali'!$G$40)*1000))</f>
      </c>
      <c r="K108" s="701"/>
      <c r="L108" s="684" t="s">
        <v>432</v>
      </c>
      <c r="M108" s="684"/>
    </row>
    <row r="109" spans="2:13" ht="24.75" customHeight="1">
      <c r="B109" s="224" t="s">
        <v>147</v>
      </c>
      <c r="C109" s="285">
        <f t="shared" si="20"/>
      </c>
      <c r="D109" s="682">
        <f t="shared" si="24"/>
      </c>
      <c r="E109" s="682"/>
      <c r="F109" s="701" t="e">
        <f t="shared" si="22"/>
        <v>#N/A</v>
      </c>
      <c r="G109" s="701"/>
      <c r="H109" s="684" t="e">
        <f t="shared" si="23"/>
        <v>#N/A</v>
      </c>
      <c r="I109" s="684"/>
      <c r="J109" s="701">
        <f>IF('1. Lavorazione e dati generali'!$G$40="","",IF(D109="","",(D109/'1. Lavorazione e dati generali'!$G$40)*1000))</f>
      </c>
      <c r="K109" s="701"/>
      <c r="L109" s="684" t="s">
        <v>432</v>
      </c>
      <c r="M109" s="684"/>
    </row>
    <row r="110" spans="2:8" ht="24.75" customHeight="1">
      <c r="B110" s="372" t="s">
        <v>231</v>
      </c>
      <c r="C110" s="71"/>
      <c r="D110" s="71"/>
      <c r="E110" s="71"/>
      <c r="F110" s="71"/>
      <c r="G110" s="71"/>
      <c r="H110" s="71"/>
    </row>
    <row r="111" ht="12.75" customHeight="1"/>
    <row r="112" ht="13.5" thickBot="1"/>
    <row r="113" spans="2:6" ht="45" customHeight="1" thickBot="1">
      <c r="B113" s="678" t="s">
        <v>459</v>
      </c>
      <c r="C113" s="679"/>
      <c r="D113" s="680" t="s">
        <v>460</v>
      </c>
      <c r="E113" s="680"/>
      <c r="F113" s="270">
        <v>0</v>
      </c>
    </row>
    <row r="114" ht="15">
      <c r="B114" s="82"/>
    </row>
    <row r="115" spans="2:3" ht="15">
      <c r="B115" s="105"/>
      <c r="C115" s="104"/>
    </row>
    <row r="116" spans="2:3" ht="15">
      <c r="B116" s="105"/>
      <c r="C116" s="104"/>
    </row>
    <row r="117" spans="2:3" ht="15">
      <c r="B117" s="105"/>
      <c r="C117" s="104"/>
    </row>
    <row r="118" spans="2:3" ht="15">
      <c r="B118" s="105"/>
      <c r="C118" s="104"/>
    </row>
    <row r="119" spans="2:3" ht="15">
      <c r="B119" s="105"/>
      <c r="C119" s="104"/>
    </row>
    <row r="120" spans="2:3" ht="15">
      <c r="B120" s="105"/>
      <c r="C120" s="104"/>
    </row>
    <row r="121" spans="2:3" ht="15">
      <c r="B121" s="105"/>
      <c r="C121" s="104"/>
    </row>
    <row r="122" spans="2:3" ht="12.75">
      <c r="B122" s="104"/>
      <c r="C122" s="104"/>
    </row>
    <row r="123" spans="2:3" ht="12.75">
      <c r="B123" s="104"/>
      <c r="C123" s="104"/>
    </row>
    <row r="124" ht="12.75">
      <c r="B124" s="104"/>
    </row>
    <row r="125" ht="12.75">
      <c r="B125" s="104"/>
    </row>
    <row r="126" ht="12.75">
      <c r="B126" s="104"/>
    </row>
    <row r="127" ht="12.75">
      <c r="B127" s="104"/>
    </row>
    <row r="128" ht="12.75">
      <c r="B128" s="104"/>
    </row>
    <row r="129" ht="12.75">
      <c r="B129" s="104"/>
    </row>
    <row r="130" ht="12.75">
      <c r="B130" s="104"/>
    </row>
    <row r="131" ht="12.75">
      <c r="B131" s="104"/>
    </row>
    <row r="132" ht="12.75">
      <c r="B132" s="104"/>
    </row>
    <row r="133" ht="12.75">
      <c r="B133" s="104"/>
    </row>
  </sheetData>
  <sheetProtection/>
  <mergeCells count="138">
    <mergeCell ref="L106:M106"/>
    <mergeCell ref="L107:M107"/>
    <mergeCell ref="L108:M108"/>
    <mergeCell ref="L109:M109"/>
    <mergeCell ref="L102:M102"/>
    <mergeCell ref="L103:M103"/>
    <mergeCell ref="L104:M104"/>
    <mergeCell ref="L105:M105"/>
    <mergeCell ref="J108:K108"/>
    <mergeCell ref="J109:K109"/>
    <mergeCell ref="L94:M94"/>
    <mergeCell ref="L95:M95"/>
    <mergeCell ref="L96:M96"/>
    <mergeCell ref="L97:M97"/>
    <mergeCell ref="L98:M98"/>
    <mergeCell ref="L99:M99"/>
    <mergeCell ref="L100:M100"/>
    <mergeCell ref="L101:M101"/>
    <mergeCell ref="J104:K104"/>
    <mergeCell ref="J105:K105"/>
    <mergeCell ref="J106:K106"/>
    <mergeCell ref="J107:K107"/>
    <mergeCell ref="J100:K100"/>
    <mergeCell ref="J101:K101"/>
    <mergeCell ref="J102:K102"/>
    <mergeCell ref="J103:K103"/>
    <mergeCell ref="J96:K96"/>
    <mergeCell ref="J97:K97"/>
    <mergeCell ref="J98:K98"/>
    <mergeCell ref="J99:K99"/>
    <mergeCell ref="J93:K93"/>
    <mergeCell ref="L93:M93"/>
    <mergeCell ref="J94:K94"/>
    <mergeCell ref="J95:K95"/>
    <mergeCell ref="D107:E107"/>
    <mergeCell ref="D108:E108"/>
    <mergeCell ref="D109:E109"/>
    <mergeCell ref="F106:G106"/>
    <mergeCell ref="F107:G107"/>
    <mergeCell ref="F108:G108"/>
    <mergeCell ref="F109:G109"/>
    <mergeCell ref="D106:E106"/>
    <mergeCell ref="D85:E85"/>
    <mergeCell ref="D86:E86"/>
    <mergeCell ref="D87:E87"/>
    <mergeCell ref="D88:E88"/>
    <mergeCell ref="D89:E89"/>
    <mergeCell ref="D105:E105"/>
    <mergeCell ref="F105:G105"/>
    <mergeCell ref="D103:E103"/>
    <mergeCell ref="F103:G103"/>
    <mergeCell ref="D104:E104"/>
    <mergeCell ref="F104:G104"/>
    <mergeCell ref="D101:E101"/>
    <mergeCell ref="F101:G101"/>
    <mergeCell ref="D102:E102"/>
    <mergeCell ref="F102:G102"/>
    <mergeCell ref="D99:E99"/>
    <mergeCell ref="F99:G99"/>
    <mergeCell ref="D100:E100"/>
    <mergeCell ref="F100:G100"/>
    <mergeCell ref="F96:G96"/>
    <mergeCell ref="D97:E97"/>
    <mergeCell ref="F97:G97"/>
    <mergeCell ref="D98:E98"/>
    <mergeCell ref="F98:G98"/>
    <mergeCell ref="D96:E96"/>
    <mergeCell ref="F93:G93"/>
    <mergeCell ref="D94:E94"/>
    <mergeCell ref="F94:G94"/>
    <mergeCell ref="D95:E95"/>
    <mergeCell ref="F95:G95"/>
    <mergeCell ref="J92:K92"/>
    <mergeCell ref="L92:M92"/>
    <mergeCell ref="D81:E81"/>
    <mergeCell ref="D82:E82"/>
    <mergeCell ref="D83:E83"/>
    <mergeCell ref="D84:E84"/>
    <mergeCell ref="B90:G90"/>
    <mergeCell ref="D92:E92"/>
    <mergeCell ref="F92:G92"/>
    <mergeCell ref="H92:I92"/>
    <mergeCell ref="I72:W81"/>
    <mergeCell ref="D73:E73"/>
    <mergeCell ref="D74:E74"/>
    <mergeCell ref="D75:E75"/>
    <mergeCell ref="D76:E76"/>
    <mergeCell ref="D77:E77"/>
    <mergeCell ref="D78:E78"/>
    <mergeCell ref="D79:E79"/>
    <mergeCell ref="D80:E80"/>
    <mergeCell ref="B62:L62"/>
    <mergeCell ref="B63:L63"/>
    <mergeCell ref="B64:L64"/>
    <mergeCell ref="B65:L65"/>
    <mergeCell ref="Z5:AD5"/>
    <mergeCell ref="B8:C8"/>
    <mergeCell ref="D8:I8"/>
    <mergeCell ref="AD8:AD9"/>
    <mergeCell ref="J8:L8"/>
    <mergeCell ref="W8:X8"/>
    <mergeCell ref="Y8:AA8"/>
    <mergeCell ref="AB8:AC8"/>
    <mergeCell ref="M8:N8"/>
    <mergeCell ref="O8:Q8"/>
    <mergeCell ref="B1:D1"/>
    <mergeCell ref="O1:S1"/>
    <mergeCell ref="B4:C5"/>
    <mergeCell ref="D4:D5"/>
    <mergeCell ref="E4:G4"/>
    <mergeCell ref="H93:I93"/>
    <mergeCell ref="H94:I94"/>
    <mergeCell ref="H95:I95"/>
    <mergeCell ref="H96:I96"/>
    <mergeCell ref="H97:I97"/>
    <mergeCell ref="H98:I98"/>
    <mergeCell ref="H99:I99"/>
    <mergeCell ref="H100:I100"/>
    <mergeCell ref="B70:E70"/>
    <mergeCell ref="H109:I109"/>
    <mergeCell ref="H105:I105"/>
    <mergeCell ref="H106:I106"/>
    <mergeCell ref="H107:I107"/>
    <mergeCell ref="H108:I108"/>
    <mergeCell ref="H101:I101"/>
    <mergeCell ref="H102:I102"/>
    <mergeCell ref="H103:I103"/>
    <mergeCell ref="H104:I104"/>
    <mergeCell ref="R8:S8"/>
    <mergeCell ref="T8:V8"/>
    <mergeCell ref="B113:C113"/>
    <mergeCell ref="D113:E113"/>
    <mergeCell ref="B68:C68"/>
    <mergeCell ref="D68:E68"/>
    <mergeCell ref="B69:C69"/>
    <mergeCell ref="D69:E69"/>
    <mergeCell ref="D72:E72"/>
    <mergeCell ref="D93:E93"/>
  </mergeCells>
  <dataValidations count="1">
    <dataValidation allowBlank="1" sqref="G69"/>
  </dataValidations>
  <printOptions/>
  <pageMargins left="0.7479166666666667" right="0.7479166666666667" top="0.9840277777777777" bottom="0.9840277777777777" header="0.5118055555555555" footer="0.5118055555555555"/>
  <pageSetup horizontalDpi="600" verticalDpi="600" orientation="landscape" paperSize="9" scale="27" r:id="rId1"/>
</worksheet>
</file>

<file path=xl/worksheets/sheet6.xml><?xml version="1.0" encoding="utf-8"?>
<worksheet xmlns="http://schemas.openxmlformats.org/spreadsheetml/2006/main" xmlns:r="http://schemas.openxmlformats.org/officeDocument/2006/relationships">
  <dimension ref="B3:P111"/>
  <sheetViews>
    <sheetView tabSelected="1" zoomScale="70" zoomScaleNormal="70" workbookViewId="0" topLeftCell="A13">
      <selection activeCell="F18" sqref="F18"/>
    </sheetView>
  </sheetViews>
  <sheetFormatPr defaultColWidth="9.140625" defaultRowHeight="12.75"/>
  <cols>
    <col min="1" max="1" width="4.28125" style="0" customWidth="1"/>
    <col min="2" max="2" width="16.7109375" style="0" customWidth="1"/>
    <col min="3" max="3" width="13.28125" style="0" customWidth="1"/>
    <col min="4" max="4" width="32.421875" style="0" customWidth="1"/>
    <col min="5" max="5" width="18.28125" style="0" customWidth="1"/>
    <col min="6" max="6" width="25.28125" style="0" customWidth="1"/>
    <col min="7" max="7" width="23.28125" style="0" customWidth="1"/>
    <col min="8" max="8" width="19.7109375" style="0" customWidth="1"/>
    <col min="9" max="9" width="16.421875" style="0" customWidth="1"/>
  </cols>
  <sheetData>
    <row r="3" spans="2:7" ht="20.25" customHeight="1">
      <c r="B3" s="507" t="s">
        <v>546</v>
      </c>
      <c r="C3" s="507"/>
      <c r="D3" s="507"/>
      <c r="F3" s="7" t="s">
        <v>92</v>
      </c>
      <c r="G3" s="353">
        <f>+'1. Lavorazione e dati generali'!C3</f>
        <v>0</v>
      </c>
    </row>
    <row r="4" spans="2:4" ht="20.25" customHeight="1">
      <c r="B4" s="234"/>
      <c r="C4" s="234"/>
      <c r="D4" s="234"/>
    </row>
    <row r="5" spans="2:9" s="3" customFormat="1" ht="15" customHeight="1">
      <c r="B5" s="421" t="s">
        <v>356</v>
      </c>
      <c r="C5" s="422"/>
      <c r="D5" s="422"/>
      <c r="E5" s="422"/>
      <c r="F5" s="412"/>
      <c r="G5" s="286"/>
      <c r="H5" s="286"/>
      <c r="I5" s="286"/>
    </row>
    <row r="6" spans="2:9" s="3" customFormat="1" ht="15" customHeight="1">
      <c r="B6" s="441" t="s">
        <v>94</v>
      </c>
      <c r="C6" s="442"/>
      <c r="D6" s="443"/>
      <c r="E6" s="12" t="s">
        <v>95</v>
      </c>
      <c r="F6" s="12" t="s">
        <v>96</v>
      </c>
      <c r="G6" s="286"/>
      <c r="H6" s="286"/>
      <c r="I6" s="286"/>
    </row>
    <row r="7" spans="2:9" s="13" customFormat="1" ht="24.75" customHeight="1">
      <c r="B7" s="703" t="s">
        <v>98</v>
      </c>
      <c r="C7" s="703"/>
      <c r="D7" s="702" t="s">
        <v>97</v>
      </c>
      <c r="E7" s="388" t="s">
        <v>234</v>
      </c>
      <c r="F7" s="108">
        <f>'2. Materie prime'!H17</f>
        <v>0</v>
      </c>
      <c r="G7" s="287"/>
      <c r="H7" s="287"/>
      <c r="I7" s="287"/>
    </row>
    <row r="8" spans="2:9" s="13" customFormat="1" ht="29.25" customHeight="1">
      <c r="B8" s="704" t="s">
        <v>323</v>
      </c>
      <c r="C8" s="703"/>
      <c r="D8" s="702"/>
      <c r="E8" s="388" t="s">
        <v>234</v>
      </c>
      <c r="F8" s="108">
        <f>('2. Materie prime'!H34+'2. Materie prime'!H61)</f>
        <v>0</v>
      </c>
      <c r="G8" s="287"/>
      <c r="H8" s="287"/>
      <c r="I8" s="287"/>
    </row>
    <row r="9" spans="2:9" s="13" customFormat="1" ht="57" customHeight="1">
      <c r="B9" s="704" t="s">
        <v>243</v>
      </c>
      <c r="C9" s="703"/>
      <c r="D9" s="702"/>
      <c r="E9" s="388" t="s">
        <v>234</v>
      </c>
      <c r="F9" s="108">
        <f>'2. Materie prime'!H77</f>
        <v>0</v>
      </c>
      <c r="G9" s="304"/>
      <c r="H9" s="287"/>
      <c r="I9" s="287"/>
    </row>
    <row r="10" spans="2:6" ht="12.75">
      <c r="B10" s="62"/>
      <c r="C10" s="62"/>
      <c r="D10" s="62"/>
      <c r="E10" s="63"/>
      <c r="F10" s="63"/>
    </row>
    <row r="11" spans="2:9" ht="15">
      <c r="B11" s="719" t="s">
        <v>461</v>
      </c>
      <c r="C11" s="719"/>
      <c r="G11" s="32"/>
      <c r="H11" s="32"/>
      <c r="I11" s="32"/>
    </row>
    <row r="12" spans="2:16" ht="60">
      <c r="B12" s="711" t="s">
        <v>237</v>
      </c>
      <c r="C12" s="711"/>
      <c r="D12" s="235" t="s">
        <v>360</v>
      </c>
      <c r="E12" s="235" t="s">
        <v>361</v>
      </c>
      <c r="F12" s="235" t="s">
        <v>324</v>
      </c>
      <c r="G12" s="235" t="s">
        <v>362</v>
      </c>
      <c r="H12" s="235" t="s">
        <v>361</v>
      </c>
      <c r="I12" s="235" t="s">
        <v>324</v>
      </c>
      <c r="J12" s="32"/>
      <c r="K12" s="705"/>
      <c r="L12" s="705"/>
      <c r="M12" s="705"/>
      <c r="N12" s="705"/>
      <c r="O12" s="705"/>
      <c r="P12" s="705"/>
    </row>
    <row r="13" spans="2:9" ht="42.75">
      <c r="B13" s="722" t="s">
        <v>272</v>
      </c>
      <c r="C13" s="722"/>
      <c r="D13" s="253" t="s">
        <v>427</v>
      </c>
      <c r="E13" s="254" t="s">
        <v>427</v>
      </c>
      <c r="F13" s="254" t="s">
        <v>427</v>
      </c>
      <c r="G13" s="174" t="s">
        <v>328</v>
      </c>
      <c r="H13" s="174" t="s">
        <v>363</v>
      </c>
      <c r="I13" s="229">
        <f>IF('1. Lavorazione e dati generali'!G10&lt;&gt;"",'1. Lavorazione e dati generali'!G10/'1. Lavorazione e dati generali'!G40,"")</f>
      </c>
    </row>
    <row r="14" spans="2:9" ht="75.75" customHeight="1">
      <c r="B14" s="707" t="s">
        <v>438</v>
      </c>
      <c r="C14" s="708"/>
      <c r="D14" s="174" t="s">
        <v>441</v>
      </c>
      <c r="E14" s="254" t="s">
        <v>273</v>
      </c>
      <c r="F14" s="227">
        <f>IF('1. Lavorazione e dati generali'!G10&lt;&gt;"",'2. Materie prime'!H34/'1. Lavorazione e dati generali'!G10,"")</f>
      </c>
      <c r="G14" s="174" t="s">
        <v>442</v>
      </c>
      <c r="H14" s="174" t="s">
        <v>363</v>
      </c>
      <c r="I14" s="229">
        <f>IF('1. Lavorazione e dati generali'!G10&lt;&gt;"",SUM('2. Materie prime'!H27:H33)/'1. Lavorazione e dati generali'!G40,"")</f>
      </c>
    </row>
    <row r="15" spans="2:9" ht="35.25" customHeight="1">
      <c r="B15" s="722" t="s">
        <v>274</v>
      </c>
      <c r="C15" s="722"/>
      <c r="D15" s="174" t="s">
        <v>275</v>
      </c>
      <c r="E15" s="175" t="s">
        <v>276</v>
      </c>
      <c r="F15" s="245">
        <f>IF('1. Lavorazione e dati generali'!G10&lt;&gt;"",'1. Lavorazione e dati generali'!G40/'1. Lavorazione e dati generali'!G10,"")</f>
      </c>
      <c r="G15" s="253" t="s">
        <v>427</v>
      </c>
      <c r="H15" s="253" t="s">
        <v>427</v>
      </c>
      <c r="I15" s="253" t="s">
        <v>427</v>
      </c>
    </row>
    <row r="16" spans="2:9" ht="28.5">
      <c r="B16" s="722" t="s">
        <v>277</v>
      </c>
      <c r="C16" s="722"/>
      <c r="D16" s="174" t="s">
        <v>278</v>
      </c>
      <c r="E16" s="175" t="s">
        <v>276</v>
      </c>
      <c r="F16" s="245">
        <f>IF('1. Lavorazione e dati generali'!G10&lt;&gt;"",'1. Lavorazione e dati generali'!G46/'1. Lavorazione e dati generali'!G10,"")</f>
      </c>
      <c r="G16" s="253" t="s">
        <v>427</v>
      </c>
      <c r="H16" s="253" t="s">
        <v>427</v>
      </c>
      <c r="I16" s="253" t="s">
        <v>427</v>
      </c>
    </row>
    <row r="17" spans="2:9" ht="57">
      <c r="B17" s="722" t="s">
        <v>279</v>
      </c>
      <c r="C17" s="722"/>
      <c r="D17" s="174" t="s">
        <v>280</v>
      </c>
      <c r="E17" s="175" t="s">
        <v>281</v>
      </c>
      <c r="F17" s="245">
        <f>IF('1. Lavorazione e dati generali'!G10&lt;&gt;"",'1. Lavorazione e dati generali'!G31/'1. Lavorazione e dati generali'!G10,"")</f>
      </c>
      <c r="G17" s="174" t="s">
        <v>348</v>
      </c>
      <c r="H17" s="174" t="s">
        <v>364</v>
      </c>
      <c r="I17" s="245">
        <f>IF('1. Lavorazione e dati generali'!G10&lt;&gt;"",'1. Lavorazione e dati generali'!G31/'1. Lavorazione e dati generali'!G40,"")</f>
      </c>
    </row>
    <row r="18" spans="2:9" ht="57">
      <c r="B18" s="722" t="s">
        <v>282</v>
      </c>
      <c r="C18" s="722"/>
      <c r="D18" s="174" t="s">
        <v>283</v>
      </c>
      <c r="E18" s="175" t="s">
        <v>428</v>
      </c>
      <c r="F18" s="245">
        <f>IF('1. Lavorazione e dati generali'!G10&lt;&gt;"",'4. Scarichi idrici'!F110:G110*1000,"")</f>
      </c>
      <c r="G18" s="174" t="s">
        <v>349</v>
      </c>
      <c r="H18" s="174" t="s">
        <v>429</v>
      </c>
      <c r="I18" s="245">
        <f>IF('1. Lavorazione e dati generali'!G10&lt;&gt;"",'4. Scarichi idrici'!W84/'1. Lavorazione e dati generali'!G40*1000000,"")</f>
      </c>
    </row>
    <row r="20" spans="2:3" ht="15">
      <c r="B20" s="719" t="s">
        <v>80</v>
      </c>
      <c r="C20" s="719"/>
    </row>
    <row r="21" spans="2:9" ht="60">
      <c r="B21" s="711" t="s">
        <v>237</v>
      </c>
      <c r="C21" s="711"/>
      <c r="D21" s="235" t="s">
        <v>360</v>
      </c>
      <c r="E21" s="235" t="s">
        <v>361</v>
      </c>
      <c r="F21" s="235" t="s">
        <v>324</v>
      </c>
      <c r="G21" s="235" t="s">
        <v>362</v>
      </c>
      <c r="H21" s="235" t="s">
        <v>361</v>
      </c>
      <c r="I21" s="235" t="s">
        <v>324</v>
      </c>
    </row>
    <row r="22" spans="2:9" ht="42.75">
      <c r="B22" s="720" t="s">
        <v>67</v>
      </c>
      <c r="C22" s="721"/>
      <c r="D22" s="173" t="s">
        <v>68</v>
      </c>
      <c r="E22" s="176" t="s">
        <v>69</v>
      </c>
      <c r="F22" s="228">
        <f>IF('1. Lavorazione e dati generali'!G11&lt;&gt;"",'2. Materie prime'!H8/'1. Lavorazione e dati generali'!G11,"")</f>
      </c>
      <c r="G22" s="173" t="s">
        <v>350</v>
      </c>
      <c r="H22" s="174" t="s">
        <v>363</v>
      </c>
      <c r="I22" s="228">
        <f>IF('1. Lavorazione e dati generali'!G11&lt;&gt;"",'2. Materie prime'!H8/'1. Lavorazione e dati generali'!G40,"")</f>
      </c>
    </row>
    <row r="23" spans="2:9" ht="81.75" customHeight="1">
      <c r="B23" s="707" t="s">
        <v>438</v>
      </c>
      <c r="C23" s="708"/>
      <c r="D23" s="173" t="s">
        <v>440</v>
      </c>
      <c r="E23" s="176" t="s">
        <v>69</v>
      </c>
      <c r="F23" s="228">
        <f>IF('1. Lavorazione e dati generali'!G11&lt;&gt;"",SUM('2. Materie prime'!H27:H33)/'1. Lavorazione e dati generali'!G11,"")</f>
      </c>
      <c r="G23" s="173" t="s">
        <v>439</v>
      </c>
      <c r="H23" s="174" t="s">
        <v>363</v>
      </c>
      <c r="I23" s="228">
        <f>IF('1. Lavorazione e dati generali'!G11&lt;&gt;"",SUM('2. Materie prime'!H27:H33)/'1. Lavorazione e dati generali'!G40,"")</f>
      </c>
    </row>
    <row r="24" spans="2:9" ht="28.5">
      <c r="B24" s="720" t="s">
        <v>274</v>
      </c>
      <c r="C24" s="721"/>
      <c r="D24" s="173" t="s">
        <v>70</v>
      </c>
      <c r="E24" s="176" t="s">
        <v>71</v>
      </c>
      <c r="F24" s="228">
        <f>IF('1. Lavorazione e dati generali'!G11&lt;&gt;"",'1. Lavorazione e dati generali'!G40/'1. Lavorazione e dati generali'!G11,"")</f>
      </c>
      <c r="G24" s="173"/>
      <c r="H24" s="173"/>
      <c r="I24" s="254" t="s">
        <v>427</v>
      </c>
    </row>
    <row r="25" spans="2:9" ht="42.75">
      <c r="B25" s="720" t="s">
        <v>277</v>
      </c>
      <c r="C25" s="721"/>
      <c r="D25" s="173" t="s">
        <v>72</v>
      </c>
      <c r="E25" s="176" t="s">
        <v>71</v>
      </c>
      <c r="F25" s="228">
        <f>IF('1. Lavorazione e dati generali'!G11&lt;&gt;"",'1. Lavorazione e dati generali'!G46/'1. Lavorazione e dati generali'!G11,"")</f>
      </c>
      <c r="G25" s="173" t="s">
        <v>351</v>
      </c>
      <c r="H25" s="173"/>
      <c r="I25" s="254" t="s">
        <v>427</v>
      </c>
    </row>
    <row r="26" spans="2:9" ht="57">
      <c r="B26" s="720" t="s">
        <v>279</v>
      </c>
      <c r="C26" s="721"/>
      <c r="D26" s="173" t="s">
        <v>73</v>
      </c>
      <c r="E26" s="176" t="s">
        <v>74</v>
      </c>
      <c r="F26" s="228">
        <f>IF('1. Lavorazione e dati generali'!G11&lt;&gt;"",'1. Lavorazione e dati generali'!G31/'1. Lavorazione e dati generali'!G11,"")</f>
      </c>
      <c r="G26" s="173" t="s">
        <v>352</v>
      </c>
      <c r="H26" s="173" t="s">
        <v>365</v>
      </c>
      <c r="I26" s="228">
        <f>IF('1. Lavorazione e dati generali'!G11&lt;&gt;"",'1. Lavorazione e dati generali'!G31/'1. Lavorazione e dati generali'!G40,"")</f>
      </c>
    </row>
    <row r="27" spans="2:9" ht="48.75" customHeight="1">
      <c r="B27" s="725" t="s">
        <v>75</v>
      </c>
      <c r="C27" s="726"/>
      <c r="D27" s="173" t="s">
        <v>76</v>
      </c>
      <c r="E27" s="709" t="s">
        <v>77</v>
      </c>
      <c r="F27" s="228">
        <f>IF('1. Lavorazione e dati generali'!G11&lt;&gt;"",'4. Scarichi idrici'!F102:G102*1000,"")</f>
      </c>
      <c r="G27" s="173" t="s">
        <v>353</v>
      </c>
      <c r="H27" s="174" t="s">
        <v>429</v>
      </c>
      <c r="I27" s="228">
        <f>IF('1. Lavorazione e dati generali'!G11&lt;&gt;"",'4. Scarichi idrici'!O84/'1. Lavorazione e dati generali'!G40*1000000,"")</f>
      </c>
    </row>
    <row r="28" spans="2:9" ht="51.75" customHeight="1">
      <c r="B28" s="727"/>
      <c r="C28" s="728"/>
      <c r="D28" s="173" t="s">
        <v>78</v>
      </c>
      <c r="E28" s="710"/>
      <c r="F28" s="228">
        <f>IF('1. Lavorazione e dati generali'!G11&lt;&gt;"",'4. Scarichi idrici'!F103:G103*1000,"")</f>
      </c>
      <c r="G28" s="173" t="s">
        <v>354</v>
      </c>
      <c r="H28" s="174" t="s">
        <v>429</v>
      </c>
      <c r="I28" s="228">
        <f>IF('1. Lavorazione e dati generali'!G11&lt;&gt;"",'4. Scarichi idrici'!P84/'1. Lavorazione e dati generali'!G40*1000000,"")</f>
      </c>
    </row>
    <row r="30" spans="2:7" ht="15">
      <c r="B30" s="735" t="s">
        <v>526</v>
      </c>
      <c r="C30" s="736"/>
      <c r="D30" s="740"/>
      <c r="E30" s="740"/>
      <c r="F30" s="740"/>
      <c r="G30" s="740"/>
    </row>
    <row r="31" spans="2:9" ht="60">
      <c r="B31" s="711" t="s">
        <v>237</v>
      </c>
      <c r="C31" s="711"/>
      <c r="D31" s="235" t="s">
        <v>360</v>
      </c>
      <c r="E31" s="235" t="s">
        <v>361</v>
      </c>
      <c r="F31" s="235" t="s">
        <v>324</v>
      </c>
      <c r="G31" s="235" t="s">
        <v>362</v>
      </c>
      <c r="H31" s="235" t="s">
        <v>361</v>
      </c>
      <c r="I31" s="235" t="s">
        <v>324</v>
      </c>
    </row>
    <row r="32" spans="2:9" ht="42.75">
      <c r="B32" s="713" t="s">
        <v>81</v>
      </c>
      <c r="C32" s="237" t="s">
        <v>221</v>
      </c>
      <c r="D32" s="716" t="s">
        <v>502</v>
      </c>
      <c r="E32" s="712" t="s">
        <v>18</v>
      </c>
      <c r="F32" s="228">
        <f>IF('1. Lavorazione e dati generali'!G12&lt;&gt;0,'2. Materie prime'!H6/'1. Lavorazione e dati generali'!G12,"")</f>
      </c>
      <c r="G32" s="351" t="s">
        <v>366</v>
      </c>
      <c r="H32" s="174" t="s">
        <v>462</v>
      </c>
      <c r="I32" s="228">
        <f>IF('1. Lavorazione e dati generali'!G12&lt;&gt;0,'2. Materie prime'!H6/'1. Lavorazione e dati generali'!G40,"")</f>
      </c>
    </row>
    <row r="33" spans="2:9" ht="42.75">
      <c r="B33" s="714"/>
      <c r="C33" s="237" t="s">
        <v>82</v>
      </c>
      <c r="D33" s="717"/>
      <c r="E33" s="712"/>
      <c r="F33" s="228">
        <f>IF('1. Lavorazione e dati generali'!G12&lt;&gt;0,'2. Materie prime'!H9/'1. Lavorazione e dati generali'!G12,"")</f>
      </c>
      <c r="G33" s="351" t="s">
        <v>366</v>
      </c>
      <c r="H33" s="174" t="s">
        <v>462</v>
      </c>
      <c r="I33" s="228">
        <f>IF('1. Lavorazione e dati generali'!G12&lt;&gt;0,'2. Materie prime'!H9/'1. Lavorazione e dati generali'!G40,"")</f>
      </c>
    </row>
    <row r="34" spans="2:9" ht="42.75">
      <c r="B34" s="715"/>
      <c r="C34" s="237" t="s">
        <v>437</v>
      </c>
      <c r="D34" s="718"/>
      <c r="E34" s="712"/>
      <c r="F34" s="228">
        <f>IF('1. Lavorazione e dati generali'!G12&lt;&gt;0,'2. Materie prime'!H8/'1. Lavorazione e dati generali'!G12,"")</f>
      </c>
      <c r="G34" s="351" t="s">
        <v>366</v>
      </c>
      <c r="H34" s="174" t="s">
        <v>462</v>
      </c>
      <c r="I34" s="228">
        <f>IF('1. Lavorazione e dati generali'!G12&lt;&gt;0,'2. Materie prime'!H8/'1. Lavorazione e dati generali'!G40,"")</f>
      </c>
    </row>
    <row r="35" spans="2:9" ht="73.5" customHeight="1">
      <c r="B35" s="707" t="s">
        <v>438</v>
      </c>
      <c r="C35" s="708"/>
      <c r="D35" s="172" t="s">
        <v>503</v>
      </c>
      <c r="E35" s="178" t="s">
        <v>540</v>
      </c>
      <c r="F35" s="228">
        <f>IF('1. Lavorazione e dati generali'!G12&lt;&gt;0,'2. Materie prime'!H34/'1. Lavorazione e dati generali'!G12,"")</f>
      </c>
      <c r="G35" s="351" t="s">
        <v>439</v>
      </c>
      <c r="H35" s="174" t="s">
        <v>458</v>
      </c>
      <c r="I35" s="228">
        <f>IF('1. Lavorazione e dati generali'!G12&lt;&gt;0,'2. Materie prime'!H34/'1. Lavorazione e dati generali'!G40,"")</f>
      </c>
    </row>
    <row r="36" spans="2:9" ht="28.5" customHeight="1">
      <c r="B36" s="707" t="s">
        <v>274</v>
      </c>
      <c r="C36" s="708"/>
      <c r="D36" s="172" t="s">
        <v>504</v>
      </c>
      <c r="E36" s="178" t="s">
        <v>17</v>
      </c>
      <c r="F36" s="228">
        <f>IF('1. Lavorazione e dati generali'!G12&lt;&gt;0,'1. Lavorazione e dati generali'!G40/'1. Lavorazione e dati generali'!G12,"")</f>
      </c>
      <c r="G36" s="352"/>
      <c r="H36" s="174"/>
      <c r="I36" s="254" t="s">
        <v>427</v>
      </c>
    </row>
    <row r="37" spans="2:9" ht="28.5" customHeight="1">
      <c r="B37" s="707" t="s">
        <v>277</v>
      </c>
      <c r="C37" s="708"/>
      <c r="D37" s="172" t="s">
        <v>505</v>
      </c>
      <c r="E37" s="178" t="s">
        <v>17</v>
      </c>
      <c r="F37" s="228">
        <f>IF('1. Lavorazione e dati generali'!G12&lt;&gt;0,'1. Lavorazione e dati generali'!G46/'1. Lavorazione e dati generali'!G12,"")</f>
      </c>
      <c r="G37" s="352"/>
      <c r="H37" s="174"/>
      <c r="I37" s="254" t="s">
        <v>427</v>
      </c>
    </row>
    <row r="38" spans="2:9" ht="57">
      <c r="B38" s="707" t="s">
        <v>279</v>
      </c>
      <c r="C38" s="708"/>
      <c r="D38" s="172" t="s">
        <v>506</v>
      </c>
      <c r="E38" s="178" t="s">
        <v>16</v>
      </c>
      <c r="F38" s="228">
        <f>IF('1. Lavorazione e dati generali'!G12&lt;&gt;0,'1. Lavorazione e dati generali'!G31/'1. Lavorazione e dati generali'!G12,"")</f>
      </c>
      <c r="G38" s="351" t="s">
        <v>348</v>
      </c>
      <c r="H38" s="174" t="s">
        <v>365</v>
      </c>
      <c r="I38" s="385">
        <f>IF('1. Lavorazione e dati generali'!G12&lt;&gt;0,'1. Lavorazione e dati generali'!G31/'1. Lavorazione e dati generali'!G40,"")</f>
      </c>
    </row>
    <row r="39" spans="2:9" ht="42.75" customHeight="1">
      <c r="B39" s="725" t="s">
        <v>83</v>
      </c>
      <c r="C39" s="726"/>
      <c r="D39" s="172" t="s">
        <v>507</v>
      </c>
      <c r="E39" s="178" t="s">
        <v>529</v>
      </c>
      <c r="F39" s="228">
        <f>IF('1. Lavorazione e dati generali'!G12&lt;&gt;0,'4. Scarichi idrici'!F107*1000,"")</f>
      </c>
      <c r="G39" s="351" t="s">
        <v>449</v>
      </c>
      <c r="H39" s="174" t="s">
        <v>429</v>
      </c>
      <c r="I39" s="385">
        <f>IF('1. Lavorazione e dati generali'!G12&lt;&gt;0,'4. Scarichi idrici'!J107*1000,"")</f>
      </c>
    </row>
    <row r="40" spans="2:9" ht="42.75" customHeight="1">
      <c r="B40" s="729"/>
      <c r="C40" s="730"/>
      <c r="D40" s="172" t="s">
        <v>508</v>
      </c>
      <c r="E40" s="178" t="s">
        <v>529</v>
      </c>
      <c r="F40" s="228">
        <f>IF('1. Lavorazione e dati generali'!G12&lt;&gt;0,'4. Scarichi idrici'!F109*1000,"")</f>
      </c>
      <c r="G40" s="351" t="s">
        <v>450</v>
      </c>
      <c r="H40" s="174" t="s">
        <v>429</v>
      </c>
      <c r="I40" s="385">
        <f>IF('1. Lavorazione e dati generali'!G12&lt;&gt;0,'4. Scarichi idrici'!J109*1000,"")</f>
      </c>
    </row>
    <row r="41" spans="2:9" ht="42.75" customHeight="1">
      <c r="B41" s="731"/>
      <c r="C41" s="732"/>
      <c r="D41" s="172" t="s">
        <v>509</v>
      </c>
      <c r="E41" s="178" t="s">
        <v>530</v>
      </c>
      <c r="F41" s="228">
        <f>IF('1. Lavorazione e dati generali'!G12&lt;&gt;0,'4. Scarichi idrici'!F102*1000,"")</f>
      </c>
      <c r="G41" s="351" t="s">
        <v>451</v>
      </c>
      <c r="H41" s="174" t="s">
        <v>429</v>
      </c>
      <c r="I41" s="385">
        <f>IF('1. Lavorazione e dati generali'!G12&lt;&gt;0,'4. Scarichi idrici'!J102*1000,"")</f>
      </c>
    </row>
    <row r="42" spans="2:9" ht="42.75" customHeight="1">
      <c r="B42" s="733"/>
      <c r="C42" s="734"/>
      <c r="D42" s="172" t="s">
        <v>510</v>
      </c>
      <c r="E42" s="178" t="s">
        <v>529</v>
      </c>
      <c r="F42" s="228">
        <f>IF('1. Lavorazione e dati generali'!G12&lt;&gt;0,'4. Scarichi idrici'!F103*1000,"")</f>
      </c>
      <c r="G42" s="351" t="s">
        <v>452</v>
      </c>
      <c r="H42" s="174" t="s">
        <v>429</v>
      </c>
      <c r="I42" s="385">
        <f>IF('1. Lavorazione e dati generali'!G12&lt;&gt;0,'4. Scarichi idrici'!J102*1000,"")</f>
      </c>
    </row>
    <row r="44" spans="2:7" ht="15">
      <c r="B44" s="735" t="s">
        <v>527</v>
      </c>
      <c r="C44" s="736"/>
      <c r="D44" s="737"/>
      <c r="E44" s="737"/>
      <c r="F44" s="737"/>
      <c r="G44" s="737"/>
    </row>
    <row r="45" spans="2:9" ht="60">
      <c r="B45" s="711" t="s">
        <v>237</v>
      </c>
      <c r="C45" s="711"/>
      <c r="D45" s="235" t="s">
        <v>360</v>
      </c>
      <c r="E45" s="235" t="s">
        <v>361</v>
      </c>
      <c r="F45" s="235" t="s">
        <v>324</v>
      </c>
      <c r="G45" s="235" t="s">
        <v>362</v>
      </c>
      <c r="H45" s="235" t="s">
        <v>361</v>
      </c>
      <c r="I45" s="235" t="s">
        <v>324</v>
      </c>
    </row>
    <row r="46" spans="2:9" ht="42.75">
      <c r="B46" s="713" t="s">
        <v>81</v>
      </c>
      <c r="C46" s="237" t="s">
        <v>221</v>
      </c>
      <c r="D46" s="716" t="s">
        <v>19</v>
      </c>
      <c r="E46" s="712" t="s">
        <v>18</v>
      </c>
      <c r="F46" s="228">
        <f>IF('1. Lavorazione e dati generali'!G13&lt;&gt;0,'2. Materie prime'!H6/'1. Lavorazione e dati generali'!G13,"")</f>
      </c>
      <c r="G46" s="351" t="s">
        <v>366</v>
      </c>
      <c r="H46" s="178" t="s">
        <v>462</v>
      </c>
      <c r="I46" s="228">
        <f>IF('1. Lavorazione e dati generali'!G13&lt;&gt;0,'2. Materie prime'!H6/'1. Lavorazione e dati generali'!G40,"")</f>
      </c>
    </row>
    <row r="47" spans="2:9" ht="42.75">
      <c r="B47" s="714"/>
      <c r="C47" s="237" t="s">
        <v>82</v>
      </c>
      <c r="D47" s="717"/>
      <c r="E47" s="712"/>
      <c r="F47" s="228">
        <f>IF('1. Lavorazione e dati generali'!G13&lt;&gt;0,'2. Materie prime'!H9/'1. Lavorazione e dati generali'!G13,"")</f>
      </c>
      <c r="G47" s="351" t="s">
        <v>366</v>
      </c>
      <c r="H47" s="178" t="s">
        <v>462</v>
      </c>
      <c r="I47" s="228">
        <f>IF('1. Lavorazione e dati generali'!G13&lt;&gt;0,'2. Materie prime'!H9/'1. Lavorazione e dati generali'!G40,"")</f>
      </c>
    </row>
    <row r="48" spans="2:9" ht="42.75">
      <c r="B48" s="715"/>
      <c r="C48" s="237" t="s">
        <v>437</v>
      </c>
      <c r="D48" s="718"/>
      <c r="E48" s="712"/>
      <c r="F48" s="228">
        <f>IF('1. Lavorazione e dati generali'!G13&lt;&gt;0,'2. Materie prime'!H8/'1. Lavorazione e dati generali'!G13,"")</f>
      </c>
      <c r="G48" s="351" t="s">
        <v>366</v>
      </c>
      <c r="H48" s="178" t="s">
        <v>462</v>
      </c>
      <c r="I48" s="228">
        <f>IF('1. Lavorazione e dati generali'!G13&lt;&gt;0,'2. Materie prime'!H8/'1. Lavorazione e dati generali'!G40,"")</f>
      </c>
    </row>
    <row r="49" spans="2:9" ht="73.5" customHeight="1">
      <c r="B49" s="707" t="s">
        <v>438</v>
      </c>
      <c r="C49" s="708"/>
      <c r="D49" s="172" t="s">
        <v>20</v>
      </c>
      <c r="E49" s="178" t="s">
        <v>540</v>
      </c>
      <c r="F49" s="228">
        <f>IF('1. Lavorazione e dati generali'!G13&lt;&gt;0,'2. Materie prime'!H34/'1. Lavorazione e dati generali'!G13,"")</f>
      </c>
      <c r="G49" s="351" t="s">
        <v>439</v>
      </c>
      <c r="H49" s="178" t="s">
        <v>462</v>
      </c>
      <c r="I49" s="228">
        <f>IF('1. Lavorazione e dati generali'!G13&lt;&gt;0,'2. Materie prime'!H34/'1. Lavorazione e dati generali'!G40,"")</f>
      </c>
    </row>
    <row r="50" spans="2:9" ht="28.5" customHeight="1">
      <c r="B50" s="707" t="s">
        <v>274</v>
      </c>
      <c r="C50" s="708"/>
      <c r="D50" s="172" t="s">
        <v>21</v>
      </c>
      <c r="E50" s="178" t="s">
        <v>17</v>
      </c>
      <c r="F50" s="228">
        <f>IF('1. Lavorazione e dati generali'!G13&lt;&gt;0,'1. Lavorazione e dati generali'!G40/'1. Lavorazione e dati generali'!G13,"")</f>
      </c>
      <c r="G50" s="352"/>
      <c r="H50" s="183"/>
      <c r="I50" s="254" t="s">
        <v>427</v>
      </c>
    </row>
    <row r="51" spans="2:9" ht="28.5" customHeight="1">
      <c r="B51" s="707" t="s">
        <v>277</v>
      </c>
      <c r="C51" s="708"/>
      <c r="D51" s="172" t="s">
        <v>27</v>
      </c>
      <c r="E51" s="178" t="s">
        <v>17</v>
      </c>
      <c r="F51" s="228">
        <f>IF('1. Lavorazione e dati generali'!G13&lt;&gt;0,'1. Lavorazione e dati generali'!G46/'1. Lavorazione e dati generali'!G13,"")</f>
      </c>
      <c r="G51" s="352"/>
      <c r="H51" s="183"/>
      <c r="I51" s="254" t="s">
        <v>427</v>
      </c>
    </row>
    <row r="52" spans="2:9" ht="57">
      <c r="B52" s="707" t="s">
        <v>279</v>
      </c>
      <c r="C52" s="708"/>
      <c r="D52" s="172" t="s">
        <v>22</v>
      </c>
      <c r="E52" s="178" t="s">
        <v>16</v>
      </c>
      <c r="F52" s="228">
        <f>IF('1. Lavorazione e dati generali'!G13&lt;&gt;0,'1. Lavorazione e dati generali'!G31/'1. Lavorazione e dati generali'!G13,"")</f>
      </c>
      <c r="G52" s="351" t="s">
        <v>348</v>
      </c>
      <c r="H52" s="178" t="s">
        <v>365</v>
      </c>
      <c r="I52" s="385">
        <f>IF('1. Lavorazione e dati generali'!G13&lt;&gt;0,'1. Lavorazione e dati generali'!G31/'1. Lavorazione e dati generali'!G40,"")</f>
      </c>
    </row>
    <row r="53" spans="2:9" ht="42.75" customHeight="1">
      <c r="B53" s="725" t="s">
        <v>83</v>
      </c>
      <c r="C53" s="726"/>
      <c r="D53" s="172" t="s">
        <v>23</v>
      </c>
      <c r="E53" s="178" t="s">
        <v>529</v>
      </c>
      <c r="F53" s="228">
        <f>IF('1. Lavorazione e dati generali'!G13&lt;&gt;0,'4. Scarichi idrici'!F107*1000,"")</f>
      </c>
      <c r="G53" s="351" t="s">
        <v>449</v>
      </c>
      <c r="H53" s="178" t="s">
        <v>429</v>
      </c>
      <c r="I53" s="385">
        <f>IF('1. Lavorazione e dati generali'!G13&lt;&gt;0,'4. Scarichi idrici'!J107*1000,"")</f>
      </c>
    </row>
    <row r="54" spans="2:9" ht="42.75" customHeight="1">
      <c r="B54" s="729"/>
      <c r="C54" s="730"/>
      <c r="D54" s="172" t="s">
        <v>24</v>
      </c>
      <c r="E54" s="178" t="s">
        <v>529</v>
      </c>
      <c r="F54" s="228">
        <f>IF('1. Lavorazione e dati generali'!G13&lt;&gt;0,'4. Scarichi idrici'!F109*1000,"")</f>
      </c>
      <c r="G54" s="351" t="s">
        <v>450</v>
      </c>
      <c r="H54" s="178" t="s">
        <v>429</v>
      </c>
      <c r="I54" s="385">
        <f>IF('1. Lavorazione e dati generali'!G13&lt;&gt;0,'4. Scarichi idrici'!J109*1000,"")</f>
      </c>
    </row>
    <row r="55" spans="2:9" ht="42.75" customHeight="1">
      <c r="B55" s="731"/>
      <c r="C55" s="732"/>
      <c r="D55" s="172" t="s">
        <v>25</v>
      </c>
      <c r="E55" s="178" t="s">
        <v>529</v>
      </c>
      <c r="F55" s="228">
        <f>IF('1. Lavorazione e dati generali'!G13&lt;&gt;0,'4. Scarichi idrici'!F102*1000,"")</f>
      </c>
      <c r="G55" s="351" t="s">
        <v>451</v>
      </c>
      <c r="H55" s="178" t="s">
        <v>429</v>
      </c>
      <c r="I55" s="385">
        <f>IF('1. Lavorazione e dati generali'!G13&lt;&gt;0,'4. Scarichi idrici'!J102*1000,"")</f>
      </c>
    </row>
    <row r="56" spans="2:9" ht="42.75" customHeight="1">
      <c r="B56" s="733"/>
      <c r="C56" s="734"/>
      <c r="D56" s="172" t="s">
        <v>26</v>
      </c>
      <c r="E56" s="178" t="s">
        <v>529</v>
      </c>
      <c r="F56" s="228">
        <f>IF('1. Lavorazione e dati generali'!G13&lt;&gt;0,'4. Scarichi idrici'!F103*1000,"")</f>
      </c>
      <c r="G56" s="351" t="s">
        <v>452</v>
      </c>
      <c r="H56" s="178" t="s">
        <v>429</v>
      </c>
      <c r="I56" s="385">
        <f>IF('1. Lavorazione e dati generali'!G13&lt;&gt;0,'4. Scarichi idrici'!J102*1000,"")</f>
      </c>
    </row>
    <row r="58" spans="2:7" ht="15">
      <c r="B58" s="735" t="s">
        <v>528</v>
      </c>
      <c r="C58" s="736"/>
      <c r="D58" s="740"/>
      <c r="E58" s="740"/>
      <c r="F58" s="740"/>
      <c r="G58" s="740"/>
    </row>
    <row r="59" spans="2:9" ht="60">
      <c r="B59" s="711" t="s">
        <v>237</v>
      </c>
      <c r="C59" s="711"/>
      <c r="D59" s="235" t="s">
        <v>360</v>
      </c>
      <c r="E59" s="235" t="s">
        <v>361</v>
      </c>
      <c r="F59" s="235" t="s">
        <v>324</v>
      </c>
      <c r="G59" s="235" t="s">
        <v>362</v>
      </c>
      <c r="H59" s="235" t="s">
        <v>361</v>
      </c>
      <c r="I59" s="235" t="s">
        <v>324</v>
      </c>
    </row>
    <row r="60" spans="2:9" ht="42.75">
      <c r="B60" s="713" t="s">
        <v>81</v>
      </c>
      <c r="C60" s="237" t="s">
        <v>221</v>
      </c>
      <c r="D60" s="716" t="s">
        <v>10</v>
      </c>
      <c r="E60" s="712" t="s">
        <v>69</v>
      </c>
      <c r="F60" s="228">
        <f>IF('1. Lavorazione e dati generali'!G14&lt;&gt;0,'2. Materie prime'!H6/'1. Lavorazione e dati generali'!G14,"")</f>
      </c>
      <c r="G60" s="351" t="s">
        <v>366</v>
      </c>
      <c r="H60" s="274" t="s">
        <v>462</v>
      </c>
      <c r="I60" s="228">
        <f>IF('1. Lavorazione e dati generali'!G14&lt;&gt;0,'2. Materie prime'!H6/'1. Lavorazione e dati generali'!G40,"")</f>
      </c>
    </row>
    <row r="61" spans="2:9" ht="42.75">
      <c r="B61" s="714"/>
      <c r="C61" s="237" t="s">
        <v>82</v>
      </c>
      <c r="D61" s="717"/>
      <c r="E61" s="712"/>
      <c r="F61" s="228">
        <f>IF('1. Lavorazione e dati generali'!G14&lt;&gt;0,'2. Materie prime'!H9/'1. Lavorazione e dati generali'!G14,"")</f>
      </c>
      <c r="G61" s="351" t="s">
        <v>366</v>
      </c>
      <c r="H61" s="274" t="s">
        <v>462</v>
      </c>
      <c r="I61" s="228">
        <f>IF('1. Lavorazione e dati generali'!G14&lt;&gt;0,'2. Materie prime'!H9/'1. Lavorazione e dati generali'!G40,"")</f>
      </c>
    </row>
    <row r="62" spans="2:9" ht="42.75">
      <c r="B62" s="715"/>
      <c r="C62" s="237" t="s">
        <v>437</v>
      </c>
      <c r="D62" s="718"/>
      <c r="E62" s="712"/>
      <c r="F62" s="228">
        <f>IF('1. Lavorazione e dati generali'!G14&lt;&gt;0,'2. Materie prime'!H8/'1. Lavorazione e dati generali'!G14,"")</f>
      </c>
      <c r="G62" s="351" t="s">
        <v>366</v>
      </c>
      <c r="H62" s="274" t="s">
        <v>462</v>
      </c>
      <c r="I62" s="228">
        <f>IF('1. Lavorazione e dati generali'!G14&lt;&gt;0,'2. Materie prime'!H8/'1. Lavorazione e dati generali'!G40,"")</f>
      </c>
    </row>
    <row r="63" spans="2:9" ht="73.5" customHeight="1">
      <c r="B63" s="707" t="s">
        <v>438</v>
      </c>
      <c r="C63" s="708"/>
      <c r="D63" s="172" t="s">
        <v>11</v>
      </c>
      <c r="E63" s="178" t="s">
        <v>79</v>
      </c>
      <c r="F63" s="228">
        <f>IF('1. Lavorazione e dati generali'!G14&lt;&gt;0,'2. Materie prime'!H34/'1. Lavorazione e dati generali'!G14,"")</f>
      </c>
      <c r="G63" s="351" t="s">
        <v>439</v>
      </c>
      <c r="H63" s="274" t="s">
        <v>367</v>
      </c>
      <c r="I63" s="228">
        <f>IF('1. Lavorazione e dati generali'!G14&lt;&gt;0,'2. Materie prime'!H34/'1. Lavorazione e dati generali'!G40,"")</f>
      </c>
    </row>
    <row r="64" spans="2:9" ht="28.5" customHeight="1">
      <c r="B64" s="707" t="s">
        <v>274</v>
      </c>
      <c r="C64" s="708"/>
      <c r="D64" s="172" t="s">
        <v>12</v>
      </c>
      <c r="E64" s="178" t="s">
        <v>71</v>
      </c>
      <c r="F64" s="228">
        <f>IF('1. Lavorazione e dati generali'!G14&lt;&gt;0,'1. Lavorazione e dati generali'!G40/'1. Lavorazione e dati generali'!G14,"")</f>
      </c>
      <c r="G64" s="352"/>
      <c r="H64" s="274"/>
      <c r="I64" s="254" t="s">
        <v>427</v>
      </c>
    </row>
    <row r="65" spans="2:9" ht="28.5" customHeight="1">
      <c r="B65" s="707" t="s">
        <v>277</v>
      </c>
      <c r="C65" s="708"/>
      <c r="D65" s="172" t="s">
        <v>72</v>
      </c>
      <c r="E65" s="178" t="s">
        <v>71</v>
      </c>
      <c r="F65" s="228">
        <f>IF('1. Lavorazione e dati generali'!G14&lt;&gt;0,'1. Lavorazione e dati generali'!G46/'1. Lavorazione e dati generali'!G14,"")</f>
      </c>
      <c r="G65" s="352"/>
      <c r="H65" s="274"/>
      <c r="I65" s="254" t="s">
        <v>427</v>
      </c>
    </row>
    <row r="66" spans="2:9" ht="57">
      <c r="B66" s="707" t="s">
        <v>279</v>
      </c>
      <c r="C66" s="708"/>
      <c r="D66" s="172" t="s">
        <v>73</v>
      </c>
      <c r="E66" s="178" t="s">
        <v>74</v>
      </c>
      <c r="F66" s="228">
        <f>IF('1. Lavorazione e dati generali'!G14&lt;&gt;0,'1. Lavorazione e dati generali'!G31/'1. Lavorazione e dati generali'!G14,"")</f>
      </c>
      <c r="G66" s="351" t="s">
        <v>348</v>
      </c>
      <c r="H66" s="274" t="s">
        <v>365</v>
      </c>
      <c r="I66" s="385">
        <f>IF('1. Lavorazione e dati generali'!G14&lt;&gt;0,'1. Lavorazione e dati generali'!G31/'1. Lavorazione e dati generali'!G40,"")</f>
      </c>
    </row>
    <row r="67" spans="2:9" ht="42.75" customHeight="1">
      <c r="B67" s="725" t="s">
        <v>83</v>
      </c>
      <c r="C67" s="726"/>
      <c r="D67" s="172" t="s">
        <v>448</v>
      </c>
      <c r="E67" s="178" t="s">
        <v>529</v>
      </c>
      <c r="F67" s="228">
        <f>IF('1. Lavorazione e dati generali'!G14&lt;&gt;0,'4. Scarichi idrici'!F119*1000,"")</f>
      </c>
      <c r="G67" s="351" t="s">
        <v>449</v>
      </c>
      <c r="H67" s="178" t="s">
        <v>429</v>
      </c>
      <c r="I67" s="385">
        <f>IF('1. Lavorazione e dati generali'!G14&lt;&gt;0,'4. Scarichi idrici'!J119*1000,"")</f>
      </c>
    </row>
    <row r="68" spans="2:9" ht="42.75" customHeight="1">
      <c r="B68" s="729"/>
      <c r="C68" s="730"/>
      <c r="D68" s="172" t="s">
        <v>13</v>
      </c>
      <c r="E68" s="178" t="s">
        <v>529</v>
      </c>
      <c r="F68" s="228">
        <f>IF('1. Lavorazione e dati generali'!G14&lt;&gt;0,'4. Scarichi idrici'!F121*1000,"")</f>
      </c>
      <c r="G68" s="351" t="s">
        <v>450</v>
      </c>
      <c r="H68" s="178" t="s">
        <v>429</v>
      </c>
      <c r="I68" s="385">
        <f>IF('1. Lavorazione e dati generali'!G14&lt;&gt;0,'4. Scarichi idrici'!J121*1000,"")</f>
      </c>
    </row>
    <row r="69" spans="2:9" ht="42.75" customHeight="1">
      <c r="B69" s="731"/>
      <c r="C69" s="732"/>
      <c r="D69" s="172" t="s">
        <v>14</v>
      </c>
      <c r="E69" s="178" t="s">
        <v>529</v>
      </c>
      <c r="F69" s="228">
        <f>IF('1. Lavorazione e dati generali'!G14&lt;&gt;0,'4. Scarichi idrici'!F114*1000,"")</f>
      </c>
      <c r="G69" s="351" t="s">
        <v>451</v>
      </c>
      <c r="H69" s="178" t="s">
        <v>429</v>
      </c>
      <c r="I69" s="385">
        <f>IF('1. Lavorazione e dati generali'!G14&lt;&gt;0,'4. Scarichi idrici'!J114*1000,"")</f>
      </c>
    </row>
    <row r="70" spans="2:9" ht="42.75" customHeight="1">
      <c r="B70" s="733"/>
      <c r="C70" s="734"/>
      <c r="D70" s="172" t="s">
        <v>15</v>
      </c>
      <c r="E70" s="178" t="s">
        <v>529</v>
      </c>
      <c r="F70" s="228">
        <f>IF('1. Lavorazione e dati generali'!G14&lt;&gt;0,'4. Scarichi idrici'!F115*1000,"")</f>
      </c>
      <c r="G70" s="351" t="s">
        <v>452</v>
      </c>
      <c r="H70" s="178" t="s">
        <v>429</v>
      </c>
      <c r="I70" s="385">
        <f>IF('1. Lavorazione e dati generali'!G14&lt;&gt;0,'4. Scarichi idrici'!J114*1000,"")</f>
      </c>
    </row>
    <row r="71" spans="2:9" ht="14.25">
      <c r="B71" s="323"/>
      <c r="C71" s="324"/>
      <c r="D71" s="348"/>
      <c r="E71" s="349"/>
      <c r="F71" s="349"/>
      <c r="G71" s="314"/>
      <c r="H71" s="350"/>
      <c r="I71" s="349"/>
    </row>
    <row r="72" spans="2:3" ht="15">
      <c r="B72" s="719" t="s">
        <v>89</v>
      </c>
      <c r="C72" s="719"/>
    </row>
    <row r="73" spans="2:9" ht="60">
      <c r="B73" s="711" t="s">
        <v>237</v>
      </c>
      <c r="C73" s="711"/>
      <c r="D73" s="235" t="s">
        <v>360</v>
      </c>
      <c r="E73" s="235" t="s">
        <v>361</v>
      </c>
      <c r="F73" s="235" t="s">
        <v>324</v>
      </c>
      <c r="G73" s="235" t="s">
        <v>362</v>
      </c>
      <c r="H73" s="235" t="s">
        <v>361</v>
      </c>
      <c r="I73" s="235" t="s">
        <v>324</v>
      </c>
    </row>
    <row r="74" spans="2:9" ht="65.25" customHeight="1">
      <c r="B74" s="707" t="s">
        <v>456</v>
      </c>
      <c r="C74" s="708"/>
      <c r="D74" s="177" t="s">
        <v>84</v>
      </c>
      <c r="E74" s="269" t="s">
        <v>457</v>
      </c>
      <c r="F74" s="228">
        <f>IF('1. Lavorazione e dati generali'!G15,'2. Materie prime'!H14/'1. Lavorazione e dati generali'!G15,"")</f>
      </c>
      <c r="G74" s="177" t="s">
        <v>368</v>
      </c>
      <c r="H74" s="274" t="s">
        <v>458</v>
      </c>
      <c r="I74" s="228">
        <f>IF('1. Lavorazione e dati generali'!G15,'2. Materie prime'!H14/'1. Lavorazione e dati generali'!G40,"")</f>
      </c>
    </row>
    <row r="75" spans="2:9" ht="47.25" customHeight="1">
      <c r="B75" s="707" t="s">
        <v>85</v>
      </c>
      <c r="C75" s="708"/>
      <c r="D75" s="177" t="s">
        <v>86</v>
      </c>
      <c r="E75" s="269" t="s">
        <v>457</v>
      </c>
      <c r="F75" s="228">
        <f>IF('1. Lavorazione e dati generali'!G15,'2. Materie prime'!H61/'1. Lavorazione e dati generali'!G15,"")</f>
      </c>
      <c r="G75" s="177" t="s">
        <v>369</v>
      </c>
      <c r="H75" s="274" t="s">
        <v>458</v>
      </c>
      <c r="I75" s="228">
        <f>IF('1. Lavorazione e dati generali'!G15,'2. Materie prime'!H61/'1. Lavorazione e dati generali'!G40,"")</f>
      </c>
    </row>
    <row r="76" spans="2:9" ht="28.5">
      <c r="B76" s="707" t="s">
        <v>274</v>
      </c>
      <c r="C76" s="708"/>
      <c r="D76" s="177" t="s">
        <v>70</v>
      </c>
      <c r="E76" s="178" t="s">
        <v>71</v>
      </c>
      <c r="F76" s="228">
        <f>IF('1. Lavorazione e dati generali'!G15,'1. Lavorazione e dati generali'!G40/'1. Lavorazione e dati generali'!G15,"")</f>
      </c>
      <c r="G76" s="177"/>
      <c r="H76" s="274"/>
      <c r="I76" s="254" t="s">
        <v>427</v>
      </c>
    </row>
    <row r="77" spans="2:9" ht="28.5">
      <c r="B77" s="707" t="s">
        <v>277</v>
      </c>
      <c r="C77" s="708"/>
      <c r="D77" s="177" t="s">
        <v>72</v>
      </c>
      <c r="E77" s="178" t="s">
        <v>71</v>
      </c>
      <c r="F77" s="228">
        <f>IF('1. Lavorazione e dati generali'!G15,'1. Lavorazione e dati generali'!G46/'1. Lavorazione e dati generali'!G15,"")</f>
      </c>
      <c r="G77" s="177"/>
      <c r="H77" s="274"/>
      <c r="I77" s="254" t="s">
        <v>427</v>
      </c>
    </row>
    <row r="78" spans="2:9" ht="57">
      <c r="B78" s="707" t="s">
        <v>87</v>
      </c>
      <c r="C78" s="708"/>
      <c r="D78" s="177" t="s">
        <v>73</v>
      </c>
      <c r="E78" s="178" t="s">
        <v>74</v>
      </c>
      <c r="F78" s="228">
        <f>IF('1. Lavorazione e dati generali'!G15,'1. Lavorazione e dati generali'!G31/'1. Lavorazione e dati generali'!G15,"")</f>
      </c>
      <c r="G78" s="177" t="s">
        <v>348</v>
      </c>
      <c r="H78" s="274" t="s">
        <v>365</v>
      </c>
      <c r="I78" s="228">
        <f>IF('1. Lavorazione e dati generali'!G15,'1. Lavorazione e dati generali'!G31/'1. Lavorazione e dati generali'!G40,"")</f>
      </c>
    </row>
    <row r="79" spans="2:9" ht="45" customHeight="1">
      <c r="B79" s="707" t="s">
        <v>443</v>
      </c>
      <c r="C79" s="708"/>
      <c r="D79" s="177" t="s">
        <v>88</v>
      </c>
      <c r="E79" s="269" t="s">
        <v>79</v>
      </c>
      <c r="F79" s="228">
        <f>IF('1. Lavorazione e dati generali'!G15,'5. Emissioni atmosfera'!F102:G102,"")</f>
      </c>
      <c r="G79" s="177" t="s">
        <v>370</v>
      </c>
      <c r="H79" s="274" t="s">
        <v>453</v>
      </c>
      <c r="I79" s="228">
        <f>IF('1. Lavorazione e dati generali'!G15,'5. Emissioni atmosfera'!J102,"")</f>
      </c>
    </row>
    <row r="80" ht="18" customHeight="1"/>
    <row r="81" spans="2:3" ht="15">
      <c r="B81" s="723" t="s">
        <v>65</v>
      </c>
      <c r="C81" s="724"/>
    </row>
    <row r="82" spans="2:9" ht="60">
      <c r="B82" s="711" t="s">
        <v>237</v>
      </c>
      <c r="C82" s="711"/>
      <c r="D82" s="235" t="s">
        <v>360</v>
      </c>
      <c r="E82" s="235" t="s">
        <v>361</v>
      </c>
      <c r="F82" s="235" t="s">
        <v>324</v>
      </c>
      <c r="G82" s="235" t="s">
        <v>362</v>
      </c>
      <c r="H82" s="235" t="s">
        <v>361</v>
      </c>
      <c r="I82" s="235" t="s">
        <v>324</v>
      </c>
    </row>
    <row r="83" spans="2:9" ht="28.5" customHeight="1">
      <c r="B83" s="706" t="s">
        <v>444</v>
      </c>
      <c r="C83" s="706"/>
      <c r="D83" s="177" t="s">
        <v>487</v>
      </c>
      <c r="E83" s="274" t="s">
        <v>488</v>
      </c>
      <c r="F83" s="228">
        <f>IF('1. Lavorazione e dati generali'!G16,('2. Materie prime'!H17+'2. Materie prime'!H34)/'1. Lavorazione e dati generali'!G16,"")</f>
      </c>
      <c r="G83" s="177" t="s">
        <v>368</v>
      </c>
      <c r="H83" s="274" t="s">
        <v>462</v>
      </c>
      <c r="I83" s="228">
        <f>IF('1. Lavorazione e dati generali'!G16,('2. Materie prime'!H17+'2. Materie prime'!H34)/'1. Lavorazione e dati generali'!G40,"")</f>
      </c>
    </row>
    <row r="84" spans="2:9" ht="42.75">
      <c r="B84" s="706" t="s">
        <v>90</v>
      </c>
      <c r="C84" s="706"/>
      <c r="D84" s="177" t="s">
        <v>489</v>
      </c>
      <c r="E84" s="274" t="s">
        <v>273</v>
      </c>
      <c r="F84" s="228">
        <f>IF('1. Lavorazione e dati generali'!G16,'2. Materie prime'!H61/'1. Lavorazione e dati generali'!G16,"")</f>
      </c>
      <c r="G84" s="177" t="s">
        <v>369</v>
      </c>
      <c r="H84" s="274" t="s">
        <v>462</v>
      </c>
      <c r="I84" s="228">
        <f>IF('1. Lavorazione e dati generali'!G16,('2. Materie prime'!H61)/'1. Lavorazione e dati generali'!G40,"")</f>
      </c>
    </row>
    <row r="85" spans="2:9" ht="57">
      <c r="B85" s="706" t="s">
        <v>274</v>
      </c>
      <c r="C85" s="706"/>
      <c r="D85" s="177" t="s">
        <v>531</v>
      </c>
      <c r="E85" s="274" t="s">
        <v>491</v>
      </c>
      <c r="F85" s="228">
        <f>IF('1. Lavorazione e dati generali'!G16,'1. Lavorazione e dati generali'!G40/'1. Lavorazione e dati generali'!G16,"")</f>
      </c>
      <c r="G85" s="177"/>
      <c r="H85" s="274"/>
      <c r="I85" s="254" t="s">
        <v>427</v>
      </c>
    </row>
    <row r="86" spans="2:9" ht="42.75">
      <c r="B86" s="706" t="s">
        <v>277</v>
      </c>
      <c r="C86" s="706"/>
      <c r="D86" s="177" t="s">
        <v>490</v>
      </c>
      <c r="E86" s="274" t="s">
        <v>491</v>
      </c>
      <c r="F86" s="228">
        <f>IF('1. Lavorazione e dati generali'!G16,'1. Lavorazione e dati generali'!G46/'1. Lavorazione e dati generali'!G16,"")</f>
      </c>
      <c r="G86" s="177"/>
      <c r="H86" s="274"/>
      <c r="I86" s="254" t="s">
        <v>427</v>
      </c>
    </row>
    <row r="87" spans="2:9" ht="57">
      <c r="B87" s="706" t="s">
        <v>279</v>
      </c>
      <c r="C87" s="706"/>
      <c r="D87" s="177" t="s">
        <v>493</v>
      </c>
      <c r="E87" s="274" t="s">
        <v>492</v>
      </c>
      <c r="F87" s="228">
        <f>IF('1. Lavorazione e dati generali'!G16,'1. Lavorazione e dati generali'!G31/'1. Lavorazione e dati generali'!G16,"")</f>
      </c>
      <c r="G87" s="177" t="s">
        <v>539</v>
      </c>
      <c r="H87" s="274" t="s">
        <v>365</v>
      </c>
      <c r="I87" s="228">
        <f>IF('1. Lavorazione e dati generali'!G16,'1. Lavorazione e dati generali'!G31/'1. Lavorazione e dati generali'!G40,"")</f>
      </c>
    </row>
    <row r="89" spans="2:7" ht="30.75" customHeight="1">
      <c r="B89" s="738" t="s">
        <v>28</v>
      </c>
      <c r="C89" s="739"/>
      <c r="D89" s="741"/>
      <c r="E89" s="741"/>
      <c r="F89" s="741"/>
      <c r="G89" s="741"/>
    </row>
    <row r="90" spans="2:9" ht="60">
      <c r="B90" s="711" t="s">
        <v>237</v>
      </c>
      <c r="C90" s="711"/>
      <c r="D90" s="235" t="s">
        <v>360</v>
      </c>
      <c r="E90" s="235" t="s">
        <v>361</v>
      </c>
      <c r="F90" s="235" t="s">
        <v>324</v>
      </c>
      <c r="G90" s="235" t="s">
        <v>362</v>
      </c>
      <c r="H90" s="235" t="s">
        <v>361</v>
      </c>
      <c r="I90" s="235" t="s">
        <v>324</v>
      </c>
    </row>
    <row r="91" spans="2:9" ht="60.75" customHeight="1">
      <c r="B91" s="706" t="s">
        <v>444</v>
      </c>
      <c r="C91" s="706"/>
      <c r="D91" s="177" t="s">
        <v>31</v>
      </c>
      <c r="E91" s="274" t="s">
        <v>273</v>
      </c>
      <c r="F91" s="228">
        <f>IF('1. Lavorazione e dati generali'!G17&lt;&gt;0,('2. Materie prime'!H17+'2. Materie prime'!H34)/'1. Lavorazione e dati generali'!G17,"")</f>
      </c>
      <c r="G91" s="177" t="s">
        <v>368</v>
      </c>
      <c r="H91" s="274" t="s">
        <v>462</v>
      </c>
      <c r="I91" s="228">
        <f>IF('1. Lavorazione e dati generali'!G17&lt;&gt;0,('2. Materie prime'!H17+'2. Materie prime'!H34)/'1. Lavorazione e dati generali'!G40,"")</f>
      </c>
    </row>
    <row r="92" spans="2:9" ht="60" customHeight="1">
      <c r="B92" s="706" t="s">
        <v>517</v>
      </c>
      <c r="C92" s="706"/>
      <c r="D92" s="177" t="s">
        <v>32</v>
      </c>
      <c r="E92" s="274" t="s">
        <v>488</v>
      </c>
      <c r="F92" s="228">
        <f>IF('1. Lavorazione e dati generali'!G17&lt;&gt;0,'2. Materie prime'!H61/'1. Lavorazione e dati generali'!G17,"")</f>
      </c>
      <c r="G92" s="177" t="s">
        <v>369</v>
      </c>
      <c r="H92" s="274" t="s">
        <v>462</v>
      </c>
      <c r="I92" s="228">
        <f>IF('1. Lavorazione e dati generali'!G17&lt;&gt;0,('2. Materie prime'!H61)/'1. Lavorazione e dati generali'!G40,"")</f>
      </c>
    </row>
    <row r="93" spans="2:9" ht="28.5">
      <c r="B93" s="706" t="s">
        <v>274</v>
      </c>
      <c r="C93" s="706"/>
      <c r="D93" s="177" t="s">
        <v>33</v>
      </c>
      <c r="E93" s="274" t="s">
        <v>491</v>
      </c>
      <c r="F93" s="228">
        <f>IF('1. Lavorazione e dati generali'!G17&lt;&gt;0,'1. Lavorazione e dati generali'!G40/'1. Lavorazione e dati generali'!G17,"")</f>
      </c>
      <c r="G93" s="177"/>
      <c r="H93" s="274"/>
      <c r="I93" s="254" t="s">
        <v>427</v>
      </c>
    </row>
    <row r="94" spans="2:9" ht="28.5">
      <c r="B94" s="706" t="s">
        <v>277</v>
      </c>
      <c r="C94" s="706"/>
      <c r="D94" s="177" t="s">
        <v>34</v>
      </c>
      <c r="E94" s="274" t="s">
        <v>491</v>
      </c>
      <c r="F94" s="228">
        <f>IF('1. Lavorazione e dati generali'!G17&lt;&gt;0,'1. Lavorazione e dati generali'!G46/'1. Lavorazione e dati generali'!G17,"")</f>
      </c>
      <c r="G94" s="177"/>
      <c r="H94" s="274"/>
      <c r="I94" s="254" t="s">
        <v>427</v>
      </c>
    </row>
    <row r="95" spans="2:9" ht="57">
      <c r="B95" s="706" t="s">
        <v>279</v>
      </c>
      <c r="C95" s="706"/>
      <c r="D95" s="177" t="s">
        <v>35</v>
      </c>
      <c r="E95" s="274" t="s">
        <v>492</v>
      </c>
      <c r="F95" s="228">
        <f>IF('1. Lavorazione e dati generali'!G17&lt;&gt;0,'1. Lavorazione e dati generali'!G31/'1. Lavorazione e dati generali'!G17,"")</f>
      </c>
      <c r="G95" s="177" t="s">
        <v>348</v>
      </c>
      <c r="H95" s="274" t="s">
        <v>365</v>
      </c>
      <c r="I95" s="228">
        <f>IF('1. Lavorazione e dati generali'!G17&lt;&gt;0,'1. Lavorazione e dati generali'!G31/'1. Lavorazione e dati generali'!G40,"")</f>
      </c>
    </row>
    <row r="97" spans="2:7" ht="30.75" customHeight="1">
      <c r="B97" s="738" t="s">
        <v>29</v>
      </c>
      <c r="C97" s="739"/>
      <c r="D97" s="579"/>
      <c r="E97" s="579"/>
      <c r="F97" s="579"/>
      <c r="G97" s="579"/>
    </row>
    <row r="98" spans="2:9" ht="60">
      <c r="B98" s="711" t="s">
        <v>237</v>
      </c>
      <c r="C98" s="711"/>
      <c r="D98" s="235" t="s">
        <v>360</v>
      </c>
      <c r="E98" s="235" t="s">
        <v>361</v>
      </c>
      <c r="F98" s="235" t="s">
        <v>324</v>
      </c>
      <c r="G98" s="235" t="s">
        <v>362</v>
      </c>
      <c r="H98" s="235" t="s">
        <v>361</v>
      </c>
      <c r="I98" s="235" t="s">
        <v>324</v>
      </c>
    </row>
    <row r="99" spans="2:9" ht="60.75" customHeight="1">
      <c r="B99" s="706" t="s">
        <v>444</v>
      </c>
      <c r="C99" s="706"/>
      <c r="D99" s="177" t="s">
        <v>36</v>
      </c>
      <c r="E99" s="274" t="s">
        <v>273</v>
      </c>
      <c r="F99" s="228">
        <f>IF('1. Lavorazione e dati generali'!G18&lt;&gt;0,('2. Materie prime'!H17+'2. Materie prime'!H34)/'1. Lavorazione e dati generali'!G18,"")</f>
      </c>
      <c r="G99" s="177" t="s">
        <v>368</v>
      </c>
      <c r="H99" s="274" t="s">
        <v>462</v>
      </c>
      <c r="I99" s="228">
        <f>IF('1. Lavorazione e dati generali'!G18&lt;&gt;0,('2. Materie prime'!H17+'2. Materie prime'!H34)/'1. Lavorazione e dati generali'!G40,"")</f>
      </c>
    </row>
    <row r="100" spans="2:9" ht="60" customHeight="1">
      <c r="B100" s="706" t="s">
        <v>517</v>
      </c>
      <c r="C100" s="706"/>
      <c r="D100" s="177" t="s">
        <v>37</v>
      </c>
      <c r="E100" s="274" t="s">
        <v>488</v>
      </c>
      <c r="F100" s="228">
        <f>IF('1. Lavorazione e dati generali'!G18&lt;&gt;0,'2. Materie prime'!H61/'1. Lavorazione e dati generali'!G18,"")</f>
      </c>
      <c r="G100" s="177" t="s">
        <v>369</v>
      </c>
      <c r="H100" s="274" t="s">
        <v>462</v>
      </c>
      <c r="I100" s="228">
        <f>IF('1. Lavorazione e dati generali'!G18&lt;&gt;0,('2. Materie prime'!H61)/'1. Lavorazione e dati generali'!G40,"")</f>
      </c>
    </row>
    <row r="101" spans="2:9" ht="28.5">
      <c r="B101" s="706" t="s">
        <v>274</v>
      </c>
      <c r="C101" s="706"/>
      <c r="D101" s="177" t="s">
        <v>38</v>
      </c>
      <c r="E101" s="274" t="s">
        <v>491</v>
      </c>
      <c r="F101" s="228">
        <f>IF('1. Lavorazione e dati generali'!G18&lt;&gt;0,'1. Lavorazione e dati generali'!G40/'1. Lavorazione e dati generali'!G18,"")</f>
      </c>
      <c r="G101" s="177"/>
      <c r="H101" s="274"/>
      <c r="I101" s="254" t="s">
        <v>427</v>
      </c>
    </row>
    <row r="102" spans="2:9" ht="28.5">
      <c r="B102" s="706" t="s">
        <v>277</v>
      </c>
      <c r="C102" s="706"/>
      <c r="D102" s="177" t="s">
        <v>39</v>
      </c>
      <c r="E102" s="274" t="s">
        <v>491</v>
      </c>
      <c r="F102" s="228">
        <f>IF('1. Lavorazione e dati generali'!G18&lt;&gt;0,'1. Lavorazione e dati generali'!G46/'1. Lavorazione e dati generali'!G18,"")</f>
      </c>
      <c r="G102" s="177"/>
      <c r="H102" s="274"/>
      <c r="I102" s="254" t="s">
        <v>427</v>
      </c>
    </row>
    <row r="103" spans="2:9" ht="57">
      <c r="B103" s="706" t="s">
        <v>279</v>
      </c>
      <c r="C103" s="706"/>
      <c r="D103" s="177" t="s">
        <v>40</v>
      </c>
      <c r="E103" s="274" t="s">
        <v>492</v>
      </c>
      <c r="F103" s="228">
        <f>IF('1. Lavorazione e dati generali'!G18&lt;&gt;0,'1. Lavorazione e dati generali'!G31/'1. Lavorazione e dati generali'!G18,"")</f>
      </c>
      <c r="G103" s="177" t="s">
        <v>348</v>
      </c>
      <c r="H103" s="274" t="s">
        <v>365</v>
      </c>
      <c r="I103" s="228">
        <f>IF('1. Lavorazione e dati generali'!G18&lt;&gt;0,'1. Lavorazione e dati generali'!G31/'1. Lavorazione e dati generali'!G40,"")</f>
      </c>
    </row>
    <row r="105" spans="2:7" ht="30.75" customHeight="1">
      <c r="B105" s="738" t="s">
        <v>30</v>
      </c>
      <c r="C105" s="739"/>
      <c r="D105" s="579"/>
      <c r="E105" s="579"/>
      <c r="F105" s="579"/>
      <c r="G105" s="579"/>
    </row>
    <row r="106" spans="2:9" ht="60">
      <c r="B106" s="711" t="s">
        <v>237</v>
      </c>
      <c r="C106" s="711"/>
      <c r="D106" s="235" t="s">
        <v>360</v>
      </c>
      <c r="E106" s="235" t="s">
        <v>361</v>
      </c>
      <c r="F106" s="235" t="s">
        <v>324</v>
      </c>
      <c r="G106" s="235" t="s">
        <v>362</v>
      </c>
      <c r="H106" s="235" t="s">
        <v>361</v>
      </c>
      <c r="I106" s="235" t="s">
        <v>324</v>
      </c>
    </row>
    <row r="107" spans="2:9" ht="60.75" customHeight="1">
      <c r="B107" s="706" t="s">
        <v>444</v>
      </c>
      <c r="C107" s="706"/>
      <c r="D107" s="177" t="s">
        <v>41</v>
      </c>
      <c r="E107" s="274" t="s">
        <v>46</v>
      </c>
      <c r="F107" s="228">
        <f>IF('1. Lavorazione e dati generali'!G19&lt;&gt;0,('2. Materie prime'!H17+'2. Materie prime'!H34)/'1. Lavorazione e dati generali'!G19,"")</f>
      </c>
      <c r="G107" s="177" t="s">
        <v>368</v>
      </c>
      <c r="H107" s="274" t="s">
        <v>462</v>
      </c>
      <c r="I107" s="228">
        <f>IF('1. Lavorazione e dati generali'!G19&lt;&gt;0,('2. Materie prime'!H17+'2. Materie prime'!H34)/'1. Lavorazione e dati generali'!G40,"")</f>
      </c>
    </row>
    <row r="108" spans="2:9" ht="60" customHeight="1">
      <c r="B108" s="706" t="s">
        <v>517</v>
      </c>
      <c r="C108" s="706"/>
      <c r="D108" s="177" t="s">
        <v>42</v>
      </c>
      <c r="E108" s="274" t="s">
        <v>46</v>
      </c>
      <c r="F108" s="228">
        <f>IF('1. Lavorazione e dati generali'!G19&lt;&gt;0,('2. Materie prime'!H61)/'1. Lavorazione e dati generali'!G19,"")</f>
      </c>
      <c r="G108" s="177" t="s">
        <v>369</v>
      </c>
      <c r="H108" s="274" t="s">
        <v>462</v>
      </c>
      <c r="I108" s="228">
        <f>IF('1. Lavorazione e dati generali'!G19&lt;&gt;0,('2. Materie prime'!H61)/'1. Lavorazione e dati generali'!G40,"")</f>
      </c>
    </row>
    <row r="109" spans="2:9" ht="28.5">
      <c r="B109" s="706" t="s">
        <v>274</v>
      </c>
      <c r="C109" s="706"/>
      <c r="D109" s="177" t="s">
        <v>43</v>
      </c>
      <c r="E109" s="274" t="s">
        <v>47</v>
      </c>
      <c r="F109" s="228">
        <f>IF('1. Lavorazione e dati generali'!G19&lt;&gt;0,'1. Lavorazione e dati generali'!G40/'1. Lavorazione e dati generali'!G19,"")</f>
      </c>
      <c r="G109" s="177"/>
      <c r="H109" s="274"/>
      <c r="I109" s="254" t="s">
        <v>427</v>
      </c>
    </row>
    <row r="110" spans="2:9" ht="28.5">
      <c r="B110" s="706" t="s">
        <v>277</v>
      </c>
      <c r="C110" s="706"/>
      <c r="D110" s="177" t="s">
        <v>44</v>
      </c>
      <c r="E110" s="274" t="s">
        <v>47</v>
      </c>
      <c r="F110" s="228">
        <f>IF('1. Lavorazione e dati generali'!G19&lt;&gt;0,'1. Lavorazione e dati generali'!G46/'1. Lavorazione e dati generali'!G19,"")</f>
      </c>
      <c r="G110" s="177"/>
      <c r="H110" s="274"/>
      <c r="I110" s="254" t="s">
        <v>427</v>
      </c>
    </row>
    <row r="111" spans="2:9" ht="57">
      <c r="B111" s="706" t="s">
        <v>279</v>
      </c>
      <c r="C111" s="706"/>
      <c r="D111" s="177" t="s">
        <v>45</v>
      </c>
      <c r="E111" s="274" t="s">
        <v>48</v>
      </c>
      <c r="F111" s="228">
        <f>IF('1. Lavorazione e dati generali'!G19&lt;&gt;0,'1. Lavorazione e dati generali'!G31/'1. Lavorazione e dati generali'!G19,"")</f>
      </c>
      <c r="G111" s="177" t="s">
        <v>348</v>
      </c>
      <c r="H111" s="274" t="s">
        <v>365</v>
      </c>
      <c r="I111" s="228">
        <f>IF('1. Lavorazione e dati generali'!G19&lt;&gt;0,'1. Lavorazione e dati generali'!G31/'1. Lavorazione e dati generali'!G40,"")</f>
      </c>
    </row>
  </sheetData>
  <sheetProtection selectLockedCells="1" selectUnlockedCells="1"/>
  <mergeCells count="91">
    <mergeCell ref="B30:G30"/>
    <mergeCell ref="B58:G58"/>
    <mergeCell ref="B103:C103"/>
    <mergeCell ref="B109:C109"/>
    <mergeCell ref="B99:C99"/>
    <mergeCell ref="B100:C100"/>
    <mergeCell ref="B101:C101"/>
    <mergeCell ref="B102:C102"/>
    <mergeCell ref="E46:E48"/>
    <mergeCell ref="B89:G89"/>
    <mergeCell ref="B110:C110"/>
    <mergeCell ref="B111:C111"/>
    <mergeCell ref="B105:G105"/>
    <mergeCell ref="B106:C106"/>
    <mergeCell ref="B107:C107"/>
    <mergeCell ref="B108:C108"/>
    <mergeCell ref="B97:G97"/>
    <mergeCell ref="B98:C98"/>
    <mergeCell ref="B67:C70"/>
    <mergeCell ref="B63:C63"/>
    <mergeCell ref="B64:C64"/>
    <mergeCell ref="B65:C65"/>
    <mergeCell ref="B90:C90"/>
    <mergeCell ref="B87:C87"/>
    <mergeCell ref="B82:C82"/>
    <mergeCell ref="B83:C83"/>
    <mergeCell ref="B44:G44"/>
    <mergeCell ref="B66:C66"/>
    <mergeCell ref="B49:C49"/>
    <mergeCell ref="B50:C50"/>
    <mergeCell ref="B51:C51"/>
    <mergeCell ref="B52:C52"/>
    <mergeCell ref="B53:C56"/>
    <mergeCell ref="B45:C45"/>
    <mergeCell ref="B46:B48"/>
    <mergeCell ref="D46:D48"/>
    <mergeCell ref="B60:B62"/>
    <mergeCell ref="D60:D62"/>
    <mergeCell ref="E60:E62"/>
    <mergeCell ref="B59:C59"/>
    <mergeCell ref="B84:C84"/>
    <mergeCell ref="B85:C85"/>
    <mergeCell ref="B91:C91"/>
    <mergeCell ref="B38:C38"/>
    <mergeCell ref="B78:C78"/>
    <mergeCell ref="B79:C79"/>
    <mergeCell ref="B73:C73"/>
    <mergeCell ref="B72:C72"/>
    <mergeCell ref="B74:C74"/>
    <mergeCell ref="B39:C42"/>
    <mergeCell ref="B81:C81"/>
    <mergeCell ref="B86:C86"/>
    <mergeCell ref="B3:D3"/>
    <mergeCell ref="B27:C28"/>
    <mergeCell ref="B16:C16"/>
    <mergeCell ref="B17:C17"/>
    <mergeCell ref="B12:C12"/>
    <mergeCell ref="B13:C13"/>
    <mergeCell ref="B14:C14"/>
    <mergeCell ref="B15:C15"/>
    <mergeCell ref="B11:C11"/>
    <mergeCell ref="B20:C20"/>
    <mergeCell ref="B37:C37"/>
    <mergeCell ref="B36:C36"/>
    <mergeCell ref="B24:C24"/>
    <mergeCell ref="B25:C25"/>
    <mergeCell ref="B26:C26"/>
    <mergeCell ref="B22:C22"/>
    <mergeCell ref="B23:C23"/>
    <mergeCell ref="B18:C18"/>
    <mergeCell ref="E32:E34"/>
    <mergeCell ref="B32:B34"/>
    <mergeCell ref="B35:C35"/>
    <mergeCell ref="B31:C31"/>
    <mergeCell ref="D32:D34"/>
    <mergeCell ref="K12:P12"/>
    <mergeCell ref="B95:C95"/>
    <mergeCell ref="B92:C92"/>
    <mergeCell ref="B93:C93"/>
    <mergeCell ref="B75:C75"/>
    <mergeCell ref="B76:C76"/>
    <mergeCell ref="B77:C77"/>
    <mergeCell ref="B94:C94"/>
    <mergeCell ref="E27:E28"/>
    <mergeCell ref="B21:C21"/>
    <mergeCell ref="B5:F5"/>
    <mergeCell ref="B6:D6"/>
    <mergeCell ref="D7:D9"/>
    <mergeCell ref="B7:C7"/>
    <mergeCell ref="B8:C8"/>
    <mergeCell ref="B9:C9"/>
  </mergeCells>
  <printOptions/>
  <pageMargins left="0.7479166666666667" right="0.7479166666666667" top="0.9840277777777777" bottom="0.9840277777777777" header="0.5118055555555555" footer="0.5118055555555555"/>
  <pageSetup horizontalDpi="600" verticalDpi="600" orientation="portrait" paperSize="9" scale="4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RER</dc:creator>
  <cp:keywords/>
  <dc:description/>
  <cp:lastModifiedBy>Regione Emilia-Romagna</cp:lastModifiedBy>
  <cp:lastPrinted>2014-01-10T16:07:55Z</cp:lastPrinted>
  <dcterms:created xsi:type="dcterms:W3CDTF">2011-02-17T13:36:01Z</dcterms:created>
  <dcterms:modified xsi:type="dcterms:W3CDTF">2014-04-17T15:08:47Z</dcterms:modified>
  <cp:category/>
  <cp:version/>
  <cp:contentType/>
  <cp:contentStatus/>
</cp:coreProperties>
</file>